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DATA\Valuations\Website Material\Templates\"/>
    </mc:Choice>
  </mc:AlternateContent>
  <bookViews>
    <workbookView xWindow="0" yWindow="2748" windowWidth="20100" windowHeight="9792" tabRatio="792"/>
  </bookViews>
  <sheets>
    <sheet name="Tradename" sheetId="18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#REF!</definedName>
    <definedName name="__123Graph_AEXPS97" hidden="1">'[1]BS JUL'!#REF!</definedName>
    <definedName name="__123Graph_APROFIT97" hidden="1">'[1]BS JUL'!#REF!</definedName>
    <definedName name="__123Graph_AREV97" hidden="1">'[1]BS JUL'!#REF!</definedName>
    <definedName name="__123Graph_AREVS" hidden="1">'[1]BS JUL'!#REF!</definedName>
    <definedName name="__123Graph_ARPE97" hidden="1">'[1]BS JUL'!#REF!</definedName>
    <definedName name="__123Graph_BRPE97" hidden="1">'[1]BS JUL'!#REF!</definedName>
    <definedName name="__123Graph_CRPE97" hidden="1">'[1]BS JUL'!#REF!</definedName>
    <definedName name="__123Graph_F" hidden="1">[2]Revenue!#REF!</definedName>
    <definedName name="__123Graph_X" hidden="1">'[1]BS JUL'!#REF!</definedName>
    <definedName name="__123Graph_XEXPS97" hidden="1">'[1]BS JUL'!#REF!</definedName>
    <definedName name="__123Graph_XPROFIT97" hidden="1">'[1]BS JUL'!#REF!</definedName>
    <definedName name="__123Graph_XREV97" hidden="1">'[1]BS JUL'!#REF!</definedName>
    <definedName name="__123Graph_XREVS" hidden="1">'[1]BS JUL'!#REF!</definedName>
    <definedName name="__123Graph_XRPE97" hidden="1">'[1]BS JUL'!#REF!</definedName>
    <definedName name="__FDS_HYPERLINK_TOGGLE_STATE__" hidden="1">"ON"</definedName>
    <definedName name="__FDS_UNIQUE_RANGE_ID_GENERATOR_COUNTER" hidden="1">1</definedName>
    <definedName name="_112_0__123Graph_ARP" hidden="1">#REF!</definedName>
    <definedName name="_128_0__123Graph_BRP" hidden="1">#REF!</definedName>
    <definedName name="_144_0__123Graph_CRP" hidden="1">#REF!</definedName>
    <definedName name="_16_0__123Grap" hidden="1">#REF!</definedName>
    <definedName name="_160_0__123Graph_XEXP" hidden="1">#REF!</definedName>
    <definedName name="_176_0__123Graph_XPROFI" hidden="1">#REF!</definedName>
    <definedName name="_192_0__123Graph_XRE" hidden="1">#REF!</definedName>
    <definedName name="_208_0__123Graph_XRP" hidden="1">#REF!</definedName>
    <definedName name="_32_0__123Graph_AR" hidden="1">#REF!</definedName>
    <definedName name="_48_0__123Graph_XR" hidden="1">#REF!</definedName>
    <definedName name="_64_0__123Graph_AEXP" hidden="1">#REF!</definedName>
    <definedName name="_80_0__123Graph_APROFI" hidden="1">#REF!</definedName>
    <definedName name="_96_0__123Graph_ARE" hidden="1">#REF!</definedName>
    <definedName name="_bdm.2F3C1BE84A0940A2A09EC46CE6524B16.edm" hidden="1">#REF!</definedName>
    <definedName name="_Fill" hidden="1">#REF!</definedName>
    <definedName name="_Key1" hidden="1">'[3]Price Increases'!#REF!</definedName>
    <definedName name="_Key2" hidden="1">#REF!</definedName>
    <definedName name="_Order1" hidden="1">255</definedName>
    <definedName name="_Order2" hidden="1">0</definedName>
    <definedName name="_Sort" hidden="1">'[3]Price Increases'!#REF!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ccessCode" hidden="1">""""</definedName>
    <definedName name="apa" hidden="1">{"AprJE to Everham",#N/A,FALSE,"JEto Jen"}</definedName>
    <definedName name="aqqq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AS2DocOpenMode" hidden="1">"AS2DocumentEdit"</definedName>
    <definedName name="chart" hidden="1">{"detail",#N/A,FALSE,"Revenue Strat Plan"}</definedName>
    <definedName name="CIQabcd" hidden="1">"4cbe1821-2559-48a2-8ecf-17c0eb285bd6"</definedName>
    <definedName name="CIQWBGuid" hidden="1">"Book2"</definedName>
    <definedName name="dd" hidden="1">{"Opsys",#N/A,FALSE,"NPV_OPsys";"NT",#N/A,FALSE,"NPV_NT";"DevP",#N/A,FALSE,"NPV_DevPdt";"Office",#N/A,FALSE,"NPV_Office"}</definedName>
    <definedName name="dddd" hidden="1">#REF!</definedName>
    <definedName name="EE" hidden="1">#REF!</definedName>
    <definedName name="EEE" hidden="1">#REF!</definedName>
    <definedName name="EEEE" hidden="1">#REF!</definedName>
    <definedName name="Efficiencies" hidden="1">{"AprJE to Everham",#N/A,FALSE,"JEto Jen"}</definedName>
    <definedName name="fff" hidden="1">#REF!</definedName>
    <definedName name="ffff" hidden="1">#REF!</definedName>
    <definedName name="HH" hidden="1">#REF!</definedName>
    <definedName name="hhh" hidden="1">#REF!</definedName>
    <definedName name="hhhh" hidden="1">#REF!</definedName>
    <definedName name="hshstd" hidden="1">{"Canada Summary",#N/A,FALSE,"Canada";"Canada by Month",#N/A,FALSE,"Canada";"Canada YTD",#N/A,FALSE,"Canada"}</definedName>
    <definedName name="HTML_CodePage" hidden="1">1252</definedName>
    <definedName name="HTML_Control" hidden="1">{"'Sheet1'!$A$12:$K$107"}</definedName>
    <definedName name="HTML_Description" hidden="1">""</definedName>
    <definedName name="HTML_Email" hidden="1">""</definedName>
    <definedName name="HTML_Header" hidden="1">"Cost of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"wacc"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TDDEV_EST_REUT" hidden="1">"c5408"</definedName>
    <definedName name="IQ_BV_STDDEV_EST_THOM" hidden="1">"c5152"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RT_DEBT" hidden="1">"c224"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FEE" hidden="1">"c231"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PAC" hidden="1">"c2801"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ITDA_NO_EST" hidden="1">"c267"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NO_EST" hidden="1">"c271"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BV_REUT" hidden="1">"c5409"</definedName>
    <definedName name="IQ_EST_ACT_BV_THOM" hidden="1">"c5153"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ENSE_CODE_" hidden="1">"test"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NO_EST" hidden="1">"c276"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C_BNK" hidden="1">"c488"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ROSS_GW" hidden="1">"c519"</definedName>
    <definedName name="IQ_GROSS_INTAN" hidden="1">"c520"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RKTCAP" hidden="1">"c258"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42023.4945833333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PTIONS_OS" hidden="1">"c858"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GROWTH_1" hidden="1">"c155"</definedName>
    <definedName name="IQ_REVENUE_GROWTH_2" hidden="1">"c159"</definedName>
    <definedName name="IQ_REVENUE_NO_EST" hidden="1">"c263"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DUE" hidden="1">"c2509"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QRA8" hidden="1">"$A$9:$A$260"</definedName>
    <definedName name="IQRAF17" hidden="1">"$AF$18:$AF$269"</definedName>
    <definedName name="IQRAP17" hidden="1">"$AP$18"</definedName>
    <definedName name="IQRAP89" hidden="1">"$AP$90:$AP$97"</definedName>
    <definedName name="IQRAQ17" hidden="1">"$AQ$18"</definedName>
    <definedName name="IQRAQ89" hidden="1">"$AQ$90"</definedName>
    <definedName name="IQRAR89" hidden="1">"$AR$90:$AR$97"</definedName>
    <definedName name="IQRAS17" hidden="1">"$AS$18:$AS$25"</definedName>
    <definedName name="IQRAS89" hidden="1">"$AS$90:$AS$93"</definedName>
    <definedName name="IQRAT17" hidden="1">"$AT$18:$AT$25"</definedName>
    <definedName name="IQRAT89" hidden="1">"$AT$90:$AT$97"</definedName>
    <definedName name="IQRAU17" hidden="1">"$AU$18"</definedName>
    <definedName name="IQRAV89" hidden="1">"$AV$90:$AV$97"</definedName>
    <definedName name="IQRAX89" hidden="1">"$AX$90:$AX$97"</definedName>
    <definedName name="IQRAZ17" hidden="1">"$AZ$18:$AZ$25"</definedName>
    <definedName name="IQRB8" hidden="1">"$B$9:$B$260"</definedName>
    <definedName name="IQRC8" hidden="1">"$C$9:$C$260"</definedName>
    <definedName name="IQROnePager2AF17" hidden="1">#REF!</definedName>
    <definedName name="IQROnePager2AP89" hidden="1">[4]PC1!#REF!</definedName>
    <definedName name="IQROnePager2AR89" hidden="1">[4]PC1!#REF!</definedName>
    <definedName name="IQROnePager2AT89" hidden="1">[4]PC1!#REF!</definedName>
    <definedName name="IQROnePager2AV89" hidden="1">[4]PC1!#REF!</definedName>
    <definedName name="IQROnePager2AX89" hidden="1">[4]PC1!#REF!</definedName>
    <definedName name="IQROnePagerAF17" hidden="1">#REF!</definedName>
    <definedName name="IQROnePagerAP89" hidden="1">#REF!</definedName>
    <definedName name="IQROnePagerAR89" hidden="1">#REF!</definedName>
    <definedName name="IQROnePagerAT89" hidden="1">#REF!</definedName>
    <definedName name="IQROnePagerAV89" hidden="1">#REF!</definedName>
    <definedName name="IQROnePagerAX89" hidden="1">#REF!</definedName>
    <definedName name="IQROnePagerAZ17" hidden="1">#REF!</definedName>
    <definedName name="jj" hidden="1">#REF!</definedName>
    <definedName name="jjjj" hidden="1">#REF!</definedName>
    <definedName name="june" hidden="1">{"AprJE to Everham",#N/A,FALSE,"JEto Jen"}</definedName>
    <definedName name="k" hidden="1">#REF!</definedName>
    <definedName name="kk" hidden="1">#REF!</definedName>
    <definedName name="kkk" hidden="1">#REF!</definedName>
    <definedName name="kkkk" hidden="1">#REF!</definedName>
    <definedName name="Lea" hidden="1">{"AprJE to Everham",#N/A,FALSE,"JEto Jen"}</definedName>
    <definedName name="ListOffset" hidden="1">1</definedName>
    <definedName name="m" hidden="1">#REF!</definedName>
    <definedName name="Manuf" hidden="1">{"detail",#N/A,FALSE,"Revenue Strat Plan"}</definedName>
    <definedName name="mm" hidden="1">#REF!</definedName>
    <definedName name="n" hidden="1">#REF!</definedName>
    <definedName name="Nitin" hidden="1">{"First 2 Pages",#N/A,FALSE,"A";"First 2 Pages",#N/A,FALSE,"A"}</definedName>
    <definedName name="NOI" hidden="1">{"AprJE to Everham",#N/A,FALSE,"JEto Jen"}</definedName>
    <definedName name="o" hidden="1">#REF!</definedName>
    <definedName name="ok" hidden="1">{"AprJE to Everham",#N/A,FALSE,"JEto Jen"}</definedName>
    <definedName name="OO" hidden="1">#REF!</definedName>
    <definedName name="Order11" hidden="1">0</definedName>
    <definedName name="Order22" hidden="1">255</definedName>
    <definedName name="other" hidden="1">{"Other Sales Summary",#N/A,FALSE,"Other Sales";"Other Sales by Month",#N/A,FALSE,"Other Sales";"Other Sales YTD",#N/A,FALSE,"Other Sales"}</definedName>
    <definedName name="ppp" hidden="1">{"detail",#N/A,FALSE,"Revenue Strat Plan"}</definedName>
    <definedName name="_xlnm.Print_Area" localSheetId="0">Tradename!$A$1:$AA$31</definedName>
    <definedName name="QQ" hidden="1">#REF!</definedName>
    <definedName name="QQQ" hidden="1">#REF!</definedName>
    <definedName name="QQQQ" hidden="1">#REF!</definedName>
    <definedName name="QQQQQ" hidden="1">#REF!</definedName>
    <definedName name="QQQQQQ" hidden="1">#REF!</definedName>
    <definedName name="QQQQQQQ" hidden="1">#REF!</definedName>
    <definedName name="ReportGroup" hidden="1">0</definedName>
    <definedName name="Revenue" hidden="1">{"Last Page",#N/A,FALSE,"A"}</definedName>
    <definedName name="rr" hidden="1">#REF!</definedName>
    <definedName name="rrr" hidden="1">#REF!</definedName>
    <definedName name="RRRR" hidden="1">#REF!</definedName>
    <definedName name="ss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sss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t" hidden="1">#REF!</definedName>
    <definedName name="temprang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est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TTT" hidden="1">#REF!</definedName>
    <definedName name="TTTTT" hidden="1">#REF!</definedName>
    <definedName name="TTTTTTT" hidden="1">#REF!</definedName>
    <definedName name="u" hidden="1">#REF!</definedName>
    <definedName name="v" hidden="1">#REF!</definedName>
    <definedName name="w" hidden="1">#REF!</definedName>
    <definedName name="wHAT?" hidden="1">{"Other Sales Summary",#N/A,FALSE,"Other Sales";"Other Sales by Month",#N/A,FALSE,"Other Sales";"Other Sales YTD",#N/A,FALSE,"Other Sales"}</definedName>
    <definedName name="woo" hidden="1">{"summary",#N/A,FALSE,"Revenue Strat Plan"}</definedName>
    <definedName name="wooo" hidden="1">{"detail",#N/A,FALSE,"Revenue Strat Plan"}</definedName>
    <definedName name="wrn" hidden="1">{"AprJE to Everham",#N/A,FALSE,"JEto Jen"}</definedName>
    <definedName name="wrn.104." hidden="1">{#N/A,#N/A,FALSE,"TOTAL104";#N/A,#N/A,FALSE,"4206055";#N/A,#N/A,FALSE,"4355405"}</definedName>
    <definedName name="wrn.Aherns._.Other._.Sales." hidden="1">{"Ahern's Other Summary",#N/A,FALSE,"Ahern's Other Sales";"Ahern's Other Month",#N/A,FALSE,"Ahern's Other Sales";"Ahern's Other YTD",#N/A,FALSE,"Ahern's Other Sales"}</definedName>
    <definedName name="wrn.April._.JE." hidden="1">{"AprJE to Everham",#N/A,FALSE,"JEto Jen"}</definedName>
    <definedName name="wrn.Bishop._.District." hidden="1">{"Biship District US",#N/A,FALSE,"Bishop Districts";"Bishop District Canada",#N/A,FALSE,"Bishop Districts"}</definedName>
    <definedName name="wrn.Blaydes._.Region." hidden="1">{"Blaydes Region Summary",#N/A,FALSE,"Blaydes Region";"Blaydes Region Month",#N/A,FALSE,"Blaydes Region";"Blaydes Region YTD",#N/A,FALSE,"Blaydes Region"}</definedName>
    <definedName name="wrn.BrkgPkg.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wrn.Canada._.Report." hidden="1">{"Canada Summary",#N/A,FALSE,"Canada";"Canada by Month",#N/A,FALSE,"Canada";"Canada YTD",#N/A,FALSE,"Canada"}</definedName>
    <definedName name="wrn.compilation." hidden="1">{#N/A,#N/A,FALSE,"TABLE OF CONTENTS";#N/A,#N/A,FALSE,"COMPLTR";#N/A,#N/A,FALSE,"BAL SHEET";#N/A,#N/A,FALSE,"INCOME STMNT";#N/A,#N/A,FALSE,"RETAINED E";#N/A,#N/A,FALSE,"NOTES";#N/A,#N/A,FALSE,"NOTES (2)";#N/A,#N/A,FALSE,"NOTES (3)";#N/A,#N/A,FALSE,"Supplemental";#N/A,#N/A,FALSE,"95contract"}</definedName>
    <definedName name="wrn.detail." hidden="1">{"detail",#N/A,FALSE,"Revenue Strat Plan"}</definedName>
    <definedName name="wrn.EC._.Depts._.Report." hidden="1">{"EC Depts Summary",#N/A,FALSE,"EC Depts";"EC Depts by Month",#N/A,FALSE,"EC Depts";"EC Depts YTD",#N/A,FALSE,"EC Depts"}</definedName>
    <definedName name="wrn.entire._.worksheet." hidden="1">{"Labor",#N/A,FALSE,"Labor";"Dept Expense",#N/A,FALSE,"Dept Expense";"Other questions",#N/A,FALSE,"Other questions";"Assumptions",#N/A,FALSE,"Assumptions"}</definedName>
    <definedName name="wrn.FinalScheds." hidden="1">{#N/A,#N/A,FALSE,"brokerage";#N/A,#N/A,FALSE,"institutional"}</definedName>
    <definedName name="wrn.First._.2._.Pages." hidden="1">{"First 2 Pages",#N/A,FALSE,"A";"First 2 Pages",#N/A,FALSE,"A"}</definedName>
    <definedName name="wrn.FY99." hidden="1">{#N/A,#N/A,FALSE,"TOTAL105";#N/A,#N/A,FALSE,"4206010";#N/A,#N/A,FALSE,"4206012";#N/A,#N/A,FALSE,"4206015";#N/A,#N/A,FALSE,"4206020";#N/A,#N/A,FALSE,"4206045";#N/A,#N/A,FALSE,"4206065";#N/A,#N/A,FALSE,"4206120";#N/A,#N/A,FALSE,"4355415";#N/A,#N/A,FALSE,"4355500";#N/A,#N/A,FALSE,"4355505";#N/A,#N/A,FALSE,"4355560";#N/A,#N/A,FALSE,"4355650";#N/A,#N/A,FALSE,"STRAT"}</definedName>
    <definedName name="wrn.Last._.Page." hidden="1">{"Last Page",#N/A,FALSE,"A"}</definedName>
    <definedName name="wrn.Lewis._.Region." hidden="1">{"Lewis Region Summary",#N/A,FALSE,"Lewis Region";"Lewis Region Month",#N/A,FALSE,"Lewis Region";"Lewis Region YTD",#N/A,FALSE,"Lewis Region"}</definedName>
    <definedName name="wrn.Management._.Summaries." hidden="1">{"Summary",#N/A,TRUE,"Summary";"Smith Region Summary",#N/A,TRUE,"Smith Region";"Seed Region Summary",#N/A,TRUE,"Seed Region";"Blaydes Region Summary",#N/A,TRUE,"Blaydes Region";"Lewis Region Summary",#N/A,TRUE,"Lewis Region";"Biship District US",#N/A,TRUE,"Bishop Districts";"Canada Summary",#N/A,TRUE,"Canada";"Ahern's Other Summary",#N/A,TRUE,"Ahern's Other Sales";"North America Summary",#N/A,TRUE,"North American Region";"EC Depts Summary",#N/A,TRUE,"EC Depts";"Other Sales Summary",#N/A,TRUE,"Other Sales (not Tom's)";"Marketing Summary",#N/A,TRUE,"Marketing"}</definedName>
    <definedName name="wrn.MEPACKAGE." hidden="1">{"FLASH FOR",#N/A,FALSE,"FLASH FOR";"CONTENTS",#N/A,FALSE,"CONTENTS PAGE";"HEADCOUNT",#N/A,FALSE,"HEAD COUNT SUM";"CAPITAL",#N/A,FALSE,"CAPITAL";"PROD STATS",#N/A,FALSE,"PROD STATS";"FC ADJ",#N/A,FALSE,"FC ADJ";"FLASH BUD",#N/A,FALSE,"FLASH BUD";"DISTIBUTION",#N/A,FALSE,"DISTRIBUTION"}</definedName>
    <definedName name="wrn.North._.America." hidden="1">{"North America Summary",#N/A,FALSE,"North American Region";"North America Month",#N/A,FALSE,"North American Region";"North America YTD",#N/A,FALSE,"North American Region"}</definedName>
    <definedName name="wrn.oct" hidden="1">{"AcctsSept",#N/A,FALSE,"September";"CommSept",#N/A,FALSE,"September"}</definedName>
    <definedName name="wrn.Other._.Sales." hidden="1">{"Other Sales Summary",#N/A,FALSE,"Other Sales (not Tom's)";"Other Sales Month",#N/A,FALSE,"Other Sales (not Tom's)";"Other Sales YTD",#N/A,FALSE,"Other Sales (not Tom's)"}</definedName>
    <definedName name="wrn.Print._.All." hidden="1">{"Commentary",#N/A,FALSE,"August";"Accounts",#N/A,FALSE,"August"}</definedName>
    <definedName name="wrn.Print._.Disk.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wrn.PrintAll." hidden="1">{#N/A,#N/A,FALSE,"Summary";#N/A,#N/A,FALSE,"Rollup";#N/A,#N/A,FALSE,"Trades";#N/A,#N/A,FALSE,"Base";#N/A,#N/A,FALSE,"New Sales";#N/A,#N/A,FALSE,"VAP";#N/A,#N/A,FALSE,"Software Sales";#N/A,#N/A,FALSE,"Price Increases";#N/A,#N/A,FALSE,"Lost Business";#N/A,#N/A,FALSE,"Concessions";#N/A,#N/A,FALSE,"Disaster Recovery"}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vs." hidden="1">{"Base_rev",#N/A,FALSE,"Proj_IS_Base";"Projrev",#N/A,FALSE,"Proj_IS_wOTLC";"Delta",#N/A,FALSE,"Delta Rev_PV"}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Seed._.Region." hidden="1">{"Seed Region Summary",#N/A,FALSE,"Seed Region";"Seed Region Month",#N/A,FALSE,"Seed Region";"Seed Region YTD",#N/A,FALSE,"Seed Region"}</definedName>
    <definedName name="wrn.sept." hidden="1">{"AcctsSept",#N/A,FALSE,"September";"CommSept",#N/A,FALSE,"September"}</definedName>
    <definedName name="wrn.Smith._.Region." hidden="1">{"Smith Region Summary",#N/A,FALSE,"Smith Region";"Smith Region Month",#N/A,FALSE,"Smith Region";"Smith Region YTD",#N/A,FALSE,"Smith Region"}</definedName>
    <definedName name="wrn.sum." hidden="1">{"Opsys",#N/A,FALSE,"NPV_OPsys";"NT",#N/A,FALSE,"NPV_NT";"DevP",#N/A,FALSE,"NPV_DevPdt";"Office",#N/A,FALSE,"NPV_Office"}</definedName>
    <definedName name="wrn.Summaries._.by._.Category." hidden="1">{"Dept Summary",#N/A,TRUE,"Dept Summary";"Labor &amp; Employee",#N/A,TRUE,"Labor &amp; Employ Related Expenses";"Travel &amp; Meeting",#N/A,TRUE,"Travel &amp; Meeting Expenses";"Materials &amp; Supplies",#N/A,TRUE,"Materials &amp; Supplies Expense";"Prof'l &amp; Purchased Svcs",#N/A,TRUE,"Professional &amp; Purchased Svcs";"Fixed Charges",#N/A,TRUE,"Fixed Charges &amp; Allocations";"Other Costs",#N/A,TRUE,"Other Costs";"Ahern dept summary",#N/A,TRUE,"Ahern's Dept Summary";"Reynolds dept summary",#N/A,TRUE,"Reynold's Dept Summary"}</definedName>
    <definedName name="wrn.summary." hidden="1">{"summary",#N/A,FALSE,"Revenue Strat Plan"}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" hidden="1">{"detail",#N/A,FALSE,"Revenue Strat Plan"}</definedName>
    <definedName name="x" hidden="1">#REF!</definedName>
    <definedName name="xx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xxx" hidden="1">#REF!</definedName>
    <definedName name="xxxx" hidden="1">#REF!</definedName>
    <definedName name="y" hidden="1">#REF!</definedName>
    <definedName name="z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" hidden="1">#REF!</definedName>
    <definedName name="zzz" hidden="1">#REF!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</definedNames>
  <calcPr calcId="152511"/>
</workbook>
</file>

<file path=xl/calcChain.xml><?xml version="1.0" encoding="utf-8"?>
<calcChain xmlns="http://schemas.openxmlformats.org/spreadsheetml/2006/main">
  <c r="C25" i="18" l="1"/>
  <c r="C24" i="18"/>
  <c r="D20" i="18" l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I34" i="18" l="1"/>
  <c r="J34" i="18" s="1"/>
  <c r="K34" i="18" s="1"/>
  <c r="L34" i="18" s="1"/>
  <c r="M34" i="18" s="1"/>
  <c r="N34" i="18" l="1"/>
  <c r="C21" i="18"/>
  <c r="D16" i="18"/>
  <c r="D17" i="18" s="1"/>
  <c r="E16" i="18"/>
  <c r="E17" i="18" s="1"/>
  <c r="F16" i="18"/>
  <c r="F17" i="18" s="1"/>
  <c r="C16" i="18"/>
  <c r="C17" i="18" s="1"/>
  <c r="O34" i="18" l="1"/>
  <c r="G16" i="18"/>
  <c r="G17" i="18" s="1"/>
  <c r="H14" i="18"/>
  <c r="I14" i="18" s="1"/>
  <c r="J14" i="18" s="1"/>
  <c r="K14" i="18" s="1"/>
  <c r="L14" i="18" s="1"/>
  <c r="M14" i="18" s="1"/>
  <c r="N14" i="18" s="1"/>
  <c r="O14" i="18" s="1"/>
  <c r="P14" i="18" s="1"/>
  <c r="Q14" i="18" s="1"/>
  <c r="R14" i="18" s="1"/>
  <c r="S14" i="18" s="1"/>
  <c r="T14" i="18" s="1"/>
  <c r="U14" i="18" s="1"/>
  <c r="V14" i="18" s="1"/>
  <c r="W14" i="18" s="1"/>
  <c r="X14" i="18" s="1"/>
  <c r="Y14" i="18" s="1"/>
  <c r="Z14" i="18" s="1"/>
  <c r="AA14" i="18" s="1"/>
  <c r="D21" i="18"/>
  <c r="P34" i="18" l="1"/>
  <c r="E21" i="18"/>
  <c r="F21" i="18"/>
  <c r="G21" i="18"/>
  <c r="Q34" i="18" l="1"/>
  <c r="H21" i="18"/>
  <c r="R34" i="18" l="1"/>
  <c r="I21" i="18"/>
  <c r="S34" i="18" l="1"/>
  <c r="J21" i="18"/>
  <c r="T34" i="18" l="1"/>
  <c r="K21" i="18"/>
  <c r="U34" i="18" l="1"/>
  <c r="H16" i="18"/>
  <c r="H17" i="18" s="1"/>
  <c r="L21" i="18"/>
  <c r="V34" i="18" l="1"/>
  <c r="C18" i="18"/>
  <c r="C22" i="18" s="1"/>
  <c r="E18" i="18"/>
  <c r="E22" i="18" s="1"/>
  <c r="D18" i="18"/>
  <c r="D22" i="18" s="1"/>
  <c r="G18" i="18"/>
  <c r="G22" i="18" s="1"/>
  <c r="F18" i="18"/>
  <c r="F22" i="18" s="1"/>
  <c r="M21" i="18"/>
  <c r="I16" i="18"/>
  <c r="I17" i="18" s="1"/>
  <c r="E35" i="18" l="1"/>
  <c r="C35" i="18"/>
  <c r="D35" i="18"/>
  <c r="F35" i="18"/>
  <c r="G35" i="18"/>
  <c r="W34" i="18"/>
  <c r="N21" i="18"/>
  <c r="I18" i="18"/>
  <c r="I22" i="18" s="1"/>
  <c r="J16" i="18"/>
  <c r="J17" i="18" s="1"/>
  <c r="H18" i="18"/>
  <c r="H22" i="18" s="1"/>
  <c r="H35" i="18" l="1"/>
  <c r="I35" i="18"/>
  <c r="X34" i="18"/>
  <c r="K16" i="18"/>
  <c r="K17" i="18" s="1"/>
  <c r="O21" i="18"/>
  <c r="Y34" i="18" l="1"/>
  <c r="L16" i="18"/>
  <c r="L17" i="18" s="1"/>
  <c r="P21" i="18"/>
  <c r="J18" i="18"/>
  <c r="J22" i="18" s="1"/>
  <c r="J35" i="18" l="1"/>
  <c r="Z34" i="18"/>
  <c r="Q21" i="18"/>
  <c r="K18" i="18"/>
  <c r="K22" i="18" s="1"/>
  <c r="L18" i="18"/>
  <c r="L22" i="18" s="1"/>
  <c r="M16" i="18"/>
  <c r="M17" i="18" s="1"/>
  <c r="L35" i="18" l="1"/>
  <c r="K35" i="18"/>
  <c r="AA34" i="18"/>
  <c r="M18" i="18"/>
  <c r="M22" i="18" s="1"/>
  <c r="M35" i="18" s="1"/>
  <c r="N16" i="18"/>
  <c r="N17" i="18" s="1"/>
  <c r="R21" i="18"/>
  <c r="S21" i="18" l="1"/>
  <c r="O16" i="18"/>
  <c r="O17" i="18" s="1"/>
  <c r="N18" i="18"/>
  <c r="N22" i="18" s="1"/>
  <c r="N35" i="18" l="1"/>
  <c r="P16" i="18"/>
  <c r="P17" i="18" s="1"/>
  <c r="O18" i="18"/>
  <c r="T21" i="18"/>
  <c r="O22" i="18" l="1"/>
  <c r="O35" i="18" s="1"/>
  <c r="U21" i="18"/>
  <c r="Q16" i="18"/>
  <c r="Q17" i="18" s="1"/>
  <c r="P18" i="18" l="1"/>
  <c r="R16" i="18"/>
  <c r="R17" i="18" s="1"/>
  <c r="Q18" i="18"/>
  <c r="Q22" i="18" s="1"/>
  <c r="V21" i="18"/>
  <c r="P22" i="18" l="1"/>
  <c r="P35" i="18" s="1"/>
  <c r="W21" i="18"/>
  <c r="S16" i="18"/>
  <c r="S17" i="18" s="1"/>
  <c r="Q35" i="18" l="1"/>
  <c r="T16" i="18"/>
  <c r="T17" i="18" s="1"/>
  <c r="R18" i="18"/>
  <c r="X21" i="18"/>
  <c r="R22" i="18" l="1"/>
  <c r="R35" i="18" s="1"/>
  <c r="Y21" i="18"/>
  <c r="S18" i="18"/>
  <c r="U16" i="18"/>
  <c r="U17" i="18" s="1"/>
  <c r="S22" i="18" l="1"/>
  <c r="S35" i="18" s="1"/>
  <c r="V16" i="18"/>
  <c r="V17" i="18" s="1"/>
  <c r="T18" i="18"/>
  <c r="Z21" i="18"/>
  <c r="T22" i="18" l="1"/>
  <c r="T35" i="18" s="1"/>
  <c r="AA21" i="18"/>
  <c r="U18" i="18"/>
  <c r="W16" i="18"/>
  <c r="W17" i="18" s="1"/>
  <c r="U22" i="18" l="1"/>
  <c r="U35" i="18" s="1"/>
  <c r="X16" i="18"/>
  <c r="X17" i="18" s="1"/>
  <c r="V18" i="18"/>
  <c r="V22" i="18" l="1"/>
  <c r="V35" i="18" s="1"/>
  <c r="Y16" i="18"/>
  <c r="Y17" i="18" s="1"/>
  <c r="W18" i="18"/>
  <c r="W22" i="18" l="1"/>
  <c r="W35" i="18" s="1"/>
  <c r="Z16" i="18"/>
  <c r="Z17" i="18" s="1"/>
  <c r="X18" i="18"/>
  <c r="X22" i="18" l="1"/>
  <c r="X35" i="18" s="1"/>
  <c r="Y18" i="18"/>
  <c r="AA16" i="18"/>
  <c r="AA17" i="18" s="1"/>
  <c r="Y22" i="18" l="1"/>
  <c r="Y35" i="18" s="1"/>
  <c r="AA18" i="18"/>
  <c r="AA22" i="18" s="1"/>
  <c r="Z18" i="18"/>
  <c r="Z22" i="18" l="1"/>
  <c r="Z35" i="18" s="1"/>
  <c r="AA35" i="18" l="1"/>
  <c r="Z37" i="18"/>
  <c r="C26" i="18" l="1"/>
  <c r="AA36" i="18"/>
  <c r="Z36" i="18"/>
  <c r="C37" i="18"/>
  <c r="G36" i="18"/>
  <c r="E36" i="18"/>
  <c r="E37" i="18"/>
  <c r="F36" i="18"/>
  <c r="G37" i="18"/>
  <c r="C36" i="18"/>
  <c r="D36" i="18"/>
  <c r="F37" i="18"/>
  <c r="D37" i="18"/>
  <c r="I37" i="18"/>
  <c r="I36" i="18"/>
  <c r="H36" i="18"/>
  <c r="H37" i="18"/>
  <c r="J36" i="18"/>
  <c r="J37" i="18"/>
  <c r="L36" i="18"/>
  <c r="L37" i="18"/>
  <c r="M37" i="18"/>
  <c r="K36" i="18"/>
  <c r="K37" i="18"/>
  <c r="M36" i="18"/>
  <c r="N37" i="18"/>
  <c r="N36" i="18"/>
  <c r="O37" i="18"/>
  <c r="O36" i="18"/>
  <c r="P37" i="18"/>
  <c r="P36" i="18"/>
  <c r="Q36" i="18"/>
  <c r="Q37" i="18"/>
  <c r="R37" i="18"/>
  <c r="R36" i="18"/>
  <c r="S37" i="18"/>
  <c r="S36" i="18"/>
  <c r="T37" i="18"/>
  <c r="T36" i="18"/>
  <c r="U36" i="18"/>
  <c r="U37" i="18"/>
  <c r="V37" i="18"/>
  <c r="V36" i="18"/>
  <c r="W36" i="18"/>
  <c r="W37" i="18"/>
  <c r="X37" i="18"/>
  <c r="X36" i="18"/>
  <c r="Y37" i="18"/>
  <c r="Y36" i="18"/>
  <c r="AA37" i="18"/>
  <c r="L5" i="18" l="1"/>
  <c r="L6" i="18"/>
</calcChain>
</file>

<file path=xl/sharedStrings.xml><?xml version="1.0" encoding="utf-8"?>
<sst xmlns="http://schemas.openxmlformats.org/spreadsheetml/2006/main" count="50" uniqueCount="50">
  <si>
    <t>Revenue</t>
  </si>
  <si>
    <t>Taxes</t>
  </si>
  <si>
    <t>Discount rate</t>
  </si>
  <si>
    <t>Tax rate</t>
  </si>
  <si>
    <t>Discount period</t>
  </si>
  <si>
    <t>Discount factor</t>
  </si>
  <si>
    <t xml:space="preserve">Present value </t>
  </si>
  <si>
    <t>Present value of cash flows</t>
  </si>
  <si>
    <t>Tax amortization benefit</t>
  </si>
  <si>
    <t>Trade name fair value</t>
  </si>
  <si>
    <t>After-tax cash flow</t>
  </si>
  <si>
    <t>Trade Name Valuation</t>
  </si>
  <si>
    <t>Assumptions</t>
  </si>
  <si>
    <t>Royalty rate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</si>
  <si>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</si>
  <si>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</si>
  <si>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</si>
  <si>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</si>
  <si>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</si>
  <si>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</si>
  <si>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</si>
  <si>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</si>
  <si>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</si>
  <si>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</si>
  <si>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</si>
  <si>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</si>
  <si>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</si>
  <si>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</si>
  <si>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</si>
  <si>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</si>
  <si>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</si>
  <si>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</si>
  <si>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</si>
  <si>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</si>
  <si>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</si>
  <si>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</si>
  <si>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</si>
  <si>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</si>
  <si>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</si>
  <si>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Growth rate (after yr 5)</t>
  </si>
  <si>
    <t>Relief from Royalty Method</t>
  </si>
  <si>
    <t>Royalty savings</t>
  </si>
  <si>
    <t>Remaining Useful Life</t>
  </si>
  <si>
    <r>
      <t xml:space="preserve">Model inputs are in blue.  </t>
    </r>
    <r>
      <rPr>
        <b/>
        <sz val="11"/>
        <rFont val="Franklin Gothic Book"/>
        <family val="2"/>
      </rPr>
      <t>Formulas are in black.</t>
    </r>
  </si>
  <si>
    <t>Support</t>
  </si>
  <si>
    <t>Median rate of the guideline transactions. See Workpaper X.X</t>
  </si>
  <si>
    <t>Expected combined state and Federal tax rate</t>
  </si>
  <si>
    <t>Weighted average cost of capital, plus 2.0 percent.  See ABC valuation report, dated 12/31/2015</t>
  </si>
  <si>
    <t xml:space="preserve">Expected long-term US GDP growth rate.  https://www.cbo.gov/about/products/RecurringReports#1 </t>
  </si>
  <si>
    <t xml:space="preserve">DS+B, and the author, give no warranties or representations concerning this free template, and accept no liability in relation to its use.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</si>
</sst>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_);_(* \(#,##0.00\);_(* &quot;-&quot;_);_(@_)"/>
    <numFmt numFmtId="166" formatCode="_(* #,##0.0000_);_(* \(#,##0.0000\);_(* &quot;-&quot;_);_(@_)"/>
    <numFmt numFmtId="167" formatCode="_(* #,##0.000_);_(* \(#,##0.000\);_(* &quot;-&quot;???_);_(@_)"/>
    <numFmt numFmtId="168" formatCode="_-&quot;£&quot;* #,##0_-;\-&quot;£&quot;* #,##0_-;_-&quot;£&quot;* &quot;-&quot;_-;_-@_-"/>
    <numFmt numFmtId="169" formatCode="0_);\(0\)"/>
    <numFmt numFmtId="170" formatCode="#,##0.0\x;[Red]\-#,##0.0\x"/>
    <numFmt numFmtId="171" formatCode="#,##0.00_ ;[Red]\-#,##0.00\ "/>
    <numFmt numFmtId="172" formatCode="#,##0.0%;[Red]\-#,##0.0%"/>
    <numFmt numFmtId="173" formatCode="#,##0;[Red]\(#,##0\)"/>
  </numFmts>
  <fonts count="3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1F5B"/>
      <name val="Franklin Gothic Book"/>
      <family val="2"/>
    </font>
    <font>
      <sz val="8"/>
      <color indexed="8"/>
      <name val="Arial"/>
      <family val="2"/>
    </font>
    <font>
      <sz val="10"/>
      <color theme="1"/>
      <name val="Franklin Gothic Book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.5"/>
      <name val="Arial"/>
      <family val="2"/>
    </font>
    <font>
      <b/>
      <sz val="11"/>
      <color theme="3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i/>
      <sz val="8"/>
      <color rgb="FF595959"/>
      <name val="Arial"/>
      <family val="2"/>
      <charset val="204"/>
    </font>
    <font>
      <sz val="8"/>
      <name val="Arial"/>
      <family val="2"/>
      <charset val="204"/>
    </font>
    <font>
      <b/>
      <sz val="12"/>
      <color rgb="FF3C5B7B"/>
      <name val="Arial"/>
      <family val="2"/>
    </font>
    <font>
      <u/>
      <sz val="8"/>
      <color rgb="FF0066FF"/>
      <name val="Arial"/>
      <family val="2"/>
      <charset val="204"/>
    </font>
    <font>
      <b/>
      <sz val="8"/>
      <color rgb="FF3C5B7B"/>
      <name val="Arial"/>
      <family val="2"/>
      <charset val="204"/>
    </font>
    <font>
      <i/>
      <sz val="8"/>
      <color rgb="FF595959"/>
      <name val="Arial"/>
      <family val="2"/>
      <charset val="204"/>
    </font>
    <font>
      <sz val="8"/>
      <color rgb="FF3C5B7B"/>
      <name val="Arial"/>
      <family val="2"/>
      <charset val="204"/>
    </font>
    <font>
      <b/>
      <sz val="8"/>
      <name val="Arial"/>
      <family val="2"/>
      <charset val="204"/>
    </font>
    <font>
      <sz val="14"/>
      <color rgb="FFFFFFFF"/>
      <name val="Calibri"/>
      <family val="2"/>
      <charset val="204"/>
    </font>
    <font>
      <b/>
      <sz val="12"/>
      <name val="Franklin Gothic Book"/>
      <family val="2"/>
    </font>
    <font>
      <sz val="12"/>
      <name val="Franklin Gothic Book"/>
      <family val="2"/>
    </font>
    <font>
      <sz val="10"/>
      <name val="Franklin Gothic Book"/>
      <family val="2"/>
    </font>
    <font>
      <i/>
      <sz val="8"/>
      <name val="Franklin Gothic Book"/>
      <family val="2"/>
    </font>
    <font>
      <b/>
      <sz val="11"/>
      <name val="Franklin Gothic Book"/>
      <family val="2"/>
    </font>
    <font>
      <sz val="9"/>
      <name val="Franklin Gothic Book"/>
      <family val="2"/>
    </font>
    <font>
      <sz val="11"/>
      <name val="Franklin Gothic Book"/>
      <family val="2"/>
    </font>
    <font>
      <b/>
      <sz val="18"/>
      <name val="Franklin Gothic Book"/>
      <family val="2"/>
    </font>
    <font>
      <b/>
      <sz val="14"/>
      <name val="Franklin Gothic Book"/>
      <family val="2"/>
    </font>
    <font>
      <b/>
      <sz val="11"/>
      <color rgb="FFC00000"/>
      <name val="Franklin Gothic Book"/>
      <family val="2"/>
    </font>
    <font>
      <sz val="11"/>
      <color rgb="FF0070C0"/>
      <name val="Franklin Gothic Book"/>
      <family val="2"/>
    </font>
    <font>
      <sz val="10"/>
      <color rgb="FF0070C0"/>
      <name val="Franklin Gothic Book"/>
      <family val="2"/>
    </font>
    <font>
      <b/>
      <sz val="11"/>
      <color rgb="FF0070C0"/>
      <name val="Franklin Gothic Book"/>
      <family val="2"/>
    </font>
    <font>
      <i/>
      <sz val="11"/>
      <color rgb="FF0070C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F0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3C5B7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1F5B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Alignment="0"/>
    <xf numFmtId="0" fontId="2" fillId="0" borderId="0"/>
    <xf numFmtId="0" fontId="5" fillId="0" borderId="0"/>
    <xf numFmtId="41" fontId="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1" fillId="0" borderId="0" applyFill="0" applyBorder="0" applyProtection="0">
      <alignment horizontal="center" vertical="center"/>
    </xf>
    <xf numFmtId="0" fontId="1" fillId="0" borderId="0" applyFill="0" applyBorder="0" applyAlignment="0" applyProtection="0"/>
    <xf numFmtId="0" fontId="8" fillId="0" borderId="3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4" applyNumberFormat="0" applyFill="0" applyBorder="0" applyAlignment="0" applyProtection="0"/>
    <xf numFmtId="0" fontId="7" fillId="0" borderId="0"/>
    <xf numFmtId="0" fontId="11" fillId="0" borderId="0"/>
    <xf numFmtId="0" fontId="5" fillId="0" borderId="0"/>
    <xf numFmtId="0" fontId="12" fillId="0" borderId="0"/>
    <xf numFmtId="0" fontId="4" fillId="0" borderId="0"/>
    <xf numFmtId="0" fontId="13" fillId="3" borderId="5">
      <alignment horizontal="right" vertical="center"/>
    </xf>
    <xf numFmtId="0" fontId="13" fillId="3" borderId="6">
      <alignment horizontal="right" vertical="center"/>
    </xf>
    <xf numFmtId="0" fontId="13" fillId="3" borderId="7">
      <alignment horizontal="right" vertical="center"/>
    </xf>
    <xf numFmtId="0" fontId="13" fillId="3" borderId="8">
      <alignment horizontal="right" vertical="center"/>
    </xf>
    <xf numFmtId="0" fontId="13" fillId="3" borderId="0">
      <alignment horizontal="right" vertical="center"/>
    </xf>
    <xf numFmtId="0" fontId="13" fillId="3" borderId="9">
      <alignment horizontal="right" vertical="center"/>
    </xf>
    <xf numFmtId="0" fontId="13" fillId="3" borderId="10">
      <alignment horizontal="right" vertical="center"/>
    </xf>
    <xf numFmtId="0" fontId="13" fillId="3" borderId="11">
      <alignment horizontal="right" vertical="center"/>
    </xf>
    <xf numFmtId="0" fontId="13" fillId="3" borderId="12">
      <alignment horizontal="right" vertical="center"/>
    </xf>
    <xf numFmtId="0" fontId="14" fillId="2" borderId="0">
      <alignment horizontal="left" vertical="top" wrapText="1"/>
    </xf>
    <xf numFmtId="0" fontId="15" fillId="0" borderId="0"/>
    <xf numFmtId="0" fontId="16" fillId="2" borderId="0" applyBorder="0">
      <alignment horizontal="right"/>
    </xf>
    <xf numFmtId="0" fontId="17" fillId="4" borderId="13">
      <alignment horizontal="center" vertical="center"/>
    </xf>
    <xf numFmtId="0" fontId="18" fillId="2" borderId="0"/>
    <xf numFmtId="170" fontId="19" fillId="2" borderId="0" applyBorder="0">
      <alignment horizontal="right"/>
    </xf>
    <xf numFmtId="171" fontId="19" fillId="2" borderId="0" applyBorder="0">
      <alignment horizontal="right"/>
    </xf>
    <xf numFmtId="172" fontId="19" fillId="2" borderId="0" applyBorder="0">
      <alignment horizontal="right"/>
    </xf>
    <xf numFmtId="0" fontId="17" fillId="3" borderId="14">
      <alignment vertical="center"/>
    </xf>
    <xf numFmtId="0" fontId="20" fillId="5" borderId="13">
      <alignment horizontal="center" vertical="center" wrapText="1"/>
    </xf>
    <xf numFmtId="164" fontId="20" fillId="2" borderId="5">
      <alignment horizontal="left" vertical="center"/>
    </xf>
    <xf numFmtId="0" fontId="21" fillId="6" borderId="15">
      <alignment horizontal="left" vertical="center" indent="1"/>
    </xf>
    <xf numFmtId="173" fontId="19" fillId="2" borderId="0" applyBorder="0">
      <alignment horizontal="right"/>
    </xf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5" fontId="17" fillId="4" borderId="13">
      <alignment horizontal="center" vertical="center"/>
    </xf>
  </cellStyleXfs>
  <cellXfs count="37">
    <xf numFmtId="0" fontId="0" fillId="0" borderId="0" xfId="0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2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2" fontId="24" fillId="0" borderId="0" xfId="0" applyNumberFormat="1" applyFont="1"/>
    <xf numFmtId="0" fontId="24" fillId="0" borderId="0" xfId="0" applyFont="1" applyAlignment="1">
      <alignment horizontal="left"/>
    </xf>
    <xf numFmtId="41" fontId="24" fillId="0" borderId="2" xfId="0" applyNumberFormat="1" applyFont="1" applyBorder="1"/>
    <xf numFmtId="0" fontId="24" fillId="0" borderId="0" xfId="0" applyFont="1" applyAlignment="1">
      <alignment horizontal="left" indent="1"/>
    </xf>
    <xf numFmtId="41" fontId="24" fillId="0" borderId="0" xfId="0" applyNumberFormat="1" applyFont="1"/>
    <xf numFmtId="42" fontId="24" fillId="0" borderId="0" xfId="0" applyNumberFormat="1" applyFont="1" applyBorder="1"/>
    <xf numFmtId="41" fontId="24" fillId="0" borderId="0" xfId="0" applyNumberFormat="1" applyFont="1" applyBorder="1"/>
    <xf numFmtId="165" fontId="24" fillId="0" borderId="0" xfId="0" applyNumberFormat="1" applyFont="1" applyBorder="1"/>
    <xf numFmtId="166" fontId="24" fillId="0" borderId="2" xfId="0" applyNumberFormat="1" applyFont="1" applyBorder="1"/>
    <xf numFmtId="0" fontId="25" fillId="0" borderId="0" xfId="0" applyFont="1" applyAlignment="1">
      <alignment horizontal="left"/>
    </xf>
    <xf numFmtId="0" fontId="27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Border="1"/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/>
    <xf numFmtId="0" fontId="24" fillId="0" borderId="2" xfId="0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42" fontId="24" fillId="0" borderId="0" xfId="1" applyNumberFormat="1" applyFont="1" applyBorder="1" applyAlignment="1">
      <alignment horizontal="center"/>
    </xf>
    <xf numFmtId="164" fontId="24" fillId="0" borderId="0" xfId="2" applyNumberFormat="1" applyFont="1" applyBorder="1" applyAlignment="1">
      <alignment horizontal="right"/>
    </xf>
    <xf numFmtId="0" fontId="30" fillId="0" borderId="0" xfId="0" applyFont="1" applyAlignment="1">
      <alignment horizontal="left"/>
    </xf>
    <xf numFmtId="9" fontId="28" fillId="0" borderId="0" xfId="2" applyFont="1" applyFill="1" applyAlignment="1">
      <alignment horizontal="center"/>
    </xf>
    <xf numFmtId="0" fontId="31" fillId="0" borderId="0" xfId="0" applyFont="1"/>
    <xf numFmtId="9" fontId="32" fillId="0" borderId="0" xfId="2" applyFont="1" applyFill="1" applyAlignment="1">
      <alignment horizontal="center"/>
    </xf>
    <xf numFmtId="42" fontId="33" fillId="0" borderId="0" xfId="0" applyNumberFormat="1" applyFont="1" applyFill="1"/>
    <xf numFmtId="0" fontId="34" fillId="0" borderId="0" xfId="0" applyFont="1"/>
    <xf numFmtId="0" fontId="23" fillId="0" borderId="0" xfId="0" applyFont="1" applyBorder="1"/>
    <xf numFmtId="0" fontId="26" fillId="0" borderId="1" xfId="0" applyFont="1" applyBorder="1" applyAlignment="1">
      <alignment horizontal="left"/>
    </xf>
    <xf numFmtId="9" fontId="35" fillId="0" borderId="0" xfId="2" applyFont="1" applyFill="1" applyAlignment="1">
      <alignment horizontal="left"/>
    </xf>
  </cellXfs>
  <cellStyles count="54">
    <cellStyle name="aHeader1" xfId="12"/>
    <cellStyle name="aHeader1 2" xfId="4"/>
    <cellStyle name="Comma" xfId="1" builtinId="3"/>
    <cellStyle name="Comma [0] 2" xfId="6"/>
    <cellStyle name="Comma [3]" xfId="9"/>
    <cellStyle name="Comma 11" xfId="13"/>
    <cellStyle name="Comma 2" xfId="14"/>
    <cellStyle name="Currency [0] 2" xfId="15"/>
    <cellStyle name="Currency [0] 2 2" xfId="16"/>
    <cellStyle name="Currency 13" xfId="17"/>
    <cellStyle name="Footnote" xfId="18"/>
    <cellStyle name="FootnoteText" xfId="19"/>
    <cellStyle name="Heading 2 2" xfId="20"/>
    <cellStyle name="Heading 3 2" xfId="21"/>
    <cellStyle name="Heading 3 2 2" xfId="22"/>
    <cellStyle name="Normal" xfId="0" builtinId="0"/>
    <cellStyle name="Normal 16" xfId="23"/>
    <cellStyle name="Normal 2" xfId="24"/>
    <cellStyle name="Normal 3" xfId="5"/>
    <cellStyle name="Normal 3 2" xfId="7"/>
    <cellStyle name="Normal 3 3" xfId="25"/>
    <cellStyle name="Normal 4" xfId="26"/>
    <cellStyle name="Normal 5" xfId="27"/>
    <cellStyle name="PB - Criteria Bottom" xfId="28"/>
    <cellStyle name="PB - Criteria Bottom Left" xfId="29"/>
    <cellStyle name="PB - Criteria Bottom Right" xfId="30"/>
    <cellStyle name="PB - Criteria Header Top" xfId="31"/>
    <cellStyle name="PB - Criteria Inner" xfId="32"/>
    <cellStyle name="PB - Criteria Left Middle" xfId="33"/>
    <cellStyle name="PB - Criteria Right Middle" xfId="34"/>
    <cellStyle name="PB - Criteria Top Left" xfId="35"/>
    <cellStyle name="PB - Criteria Top Right" xfId="36"/>
    <cellStyle name="PB - Description" xfId="37"/>
    <cellStyle name="PB - Entity Name" xfId="38"/>
    <cellStyle name="PB - Hyperlink" xfId="39"/>
    <cellStyle name="PB - Input General" xfId="40"/>
    <cellStyle name="PB - Measurements" xfId="41"/>
    <cellStyle name="PB - Multiple" xfId="42"/>
    <cellStyle name="PB - Price" xfId="43"/>
    <cellStyle name="PB - Ratio" xfId="44"/>
    <cellStyle name="PB - Section Header Middle" xfId="45"/>
    <cellStyle name="PB - Table Header" xfId="46"/>
    <cellStyle name="PB - Table Top Line" xfId="47"/>
    <cellStyle name="PB - Template Header" xfId="48"/>
    <cellStyle name="PB - Value" xfId="49"/>
    <cellStyle name="Percent" xfId="2" builtinId="5"/>
    <cellStyle name="Percent [1]" xfId="8"/>
    <cellStyle name="Percent [DR]" xfId="10"/>
    <cellStyle name="Percent 2" xfId="50"/>
    <cellStyle name="Percent 2 2" xfId="11"/>
    <cellStyle name="Percent 3" xfId="51"/>
    <cellStyle name="Percent 4" xfId="52"/>
    <cellStyle name="PN - Input Date" xfId="53"/>
    <cellStyle name="TextNormal" xfId="3"/>
  </cellStyles>
  <dxfs count="0"/>
  <tableStyles count="0" defaultTableStyle="TableStyleMedium9" defaultPivotStyle="PivotStyleLight16"/>
  <colors>
    <mruColors>
      <color rgb="FF001F5B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y00\Monthend\Cons%20Pack\US%20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\FLSH5TH_SBU_Commentary%20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s\Data\FINANCE\FY2001\FY01_Revenue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DATA/Valuations/Templates/FMV/FMV%20Mode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JU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IS"/>
      <sheetName val="Vantra"/>
      <sheetName val="PSS"/>
      <sheetName val="DCCA"/>
      <sheetName val="Revenue"/>
      <sheetName val="Expen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ollup"/>
      <sheetName val="Trades"/>
      <sheetName val="Base"/>
      <sheetName val="VAP"/>
      <sheetName val="New Sales"/>
      <sheetName val="Software Sales"/>
      <sheetName val="Price Increases"/>
      <sheetName val="Lost Business"/>
      <sheetName val="Concessions"/>
      <sheetName val="Disaster Recov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ncl"/>
      <sheetName val="Hist BS"/>
      <sheetName val="Hist IS"/>
      <sheetName val="Hist Adj"/>
      <sheetName val="Hist Ana"/>
      <sheetName val="Hist Ratios"/>
      <sheetName val="DCF"/>
      <sheetName val="BEV Ana"/>
      <sheetName val="_CIQHiddenCacheSheet"/>
      <sheetName val="WACC"/>
      <sheetName val="Buildup"/>
      <sheetName val="GPC"/>
      <sheetName val="GPC (2)"/>
      <sheetName val="PrattS"/>
      <sheetName val="Pratt - Data"/>
      <sheetName val="CapEx -Depr"/>
      <sheetName val="Tearsheets&gt;"/>
      <sheetName val="PC1"/>
      <sheetName val="Pass Thourgh"/>
      <sheetName val="Sheet1"/>
      <sheetName val="DLOM-&gt;"/>
      <sheetName val="DLOM"/>
      <sheetName val="Asset Vol"/>
      <sheetName val="Volatility"/>
    </sheetNames>
    <sheetDataSet>
      <sheetData sheetId="0">
        <row r="10">
          <cell r="B10">
            <v>0.41369999999999996</v>
          </cell>
        </row>
      </sheetData>
      <sheetData sheetId="1" refreshError="1"/>
      <sheetData sheetId="2"/>
      <sheetData sheetId="3" refreshError="1"/>
      <sheetData sheetId="4">
        <row r="10">
          <cell r="D10">
            <v>0</v>
          </cell>
        </row>
      </sheetData>
      <sheetData sheetId="5" refreshError="1"/>
      <sheetData sheetId="6"/>
      <sheetData sheetId="7">
        <row r="17">
          <cell r="C17">
            <v>0</v>
          </cell>
        </row>
      </sheetData>
      <sheetData sheetId="8" refreshError="1"/>
      <sheetData sheetId="9" refreshError="1"/>
      <sheetData sheetId="10">
        <row r="30">
          <cell r="L30">
            <v>0.14550209496705974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H3" t="str">
            <v>USD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tabSelected="1" zoomScaleNormal="100" zoomScaleSheetLayoutView="100" workbookViewId="0">
      <selection activeCell="F2" sqref="F2"/>
    </sheetView>
  </sheetViews>
  <sheetFormatPr defaultColWidth="8.88671875" defaultRowHeight="13.8" outlineLevelRow="1" x14ac:dyDescent="0.3"/>
  <cols>
    <col min="1" max="1" width="3.33203125" style="3" customWidth="1"/>
    <col min="2" max="2" width="27.5546875" style="3" customWidth="1"/>
    <col min="3" max="7" width="12.6640625" style="3" customWidth="1"/>
    <col min="8" max="30" width="12.88671875" style="3" customWidth="1"/>
    <col min="31" max="16384" width="8.88671875" style="3"/>
  </cols>
  <sheetData>
    <row r="1" spans="1:27" s="2" customFormat="1" ht="24" x14ac:dyDescent="0.5">
      <c r="A1" s="21" t="s">
        <v>11</v>
      </c>
    </row>
    <row r="2" spans="1:27" s="2" customFormat="1" ht="18.600000000000001" x14ac:dyDescent="0.4">
      <c r="A2" s="28" t="s">
        <v>40</v>
      </c>
    </row>
    <row r="3" spans="1:27" s="2" customFormat="1" ht="13.8" customHeight="1" x14ac:dyDescent="0.35">
      <c r="A3" s="1"/>
    </row>
    <row r="4" spans="1:27" s="2" customFormat="1" ht="13.8" customHeight="1" x14ac:dyDescent="0.35">
      <c r="A4" s="22" t="s">
        <v>12</v>
      </c>
      <c r="B4" s="23"/>
      <c r="C4" s="23"/>
      <c r="D4" s="34"/>
      <c r="E4" s="35" t="s">
        <v>44</v>
      </c>
      <c r="F4" s="23"/>
      <c r="G4" s="23"/>
      <c r="H4" s="23"/>
      <c r="I4" s="23"/>
      <c r="J4" s="23"/>
      <c r="L4" s="22" t="s">
        <v>42</v>
      </c>
      <c r="M4" s="23"/>
      <c r="N4" s="23"/>
    </row>
    <row r="5" spans="1:27" s="2" customFormat="1" ht="13.8" customHeight="1" x14ac:dyDescent="0.35">
      <c r="A5" s="19" t="s">
        <v>13</v>
      </c>
      <c r="B5" s="20"/>
      <c r="C5" s="31">
        <v>0.05</v>
      </c>
      <c r="D5" s="31"/>
      <c r="E5" s="36" t="s">
        <v>45</v>
      </c>
      <c r="F5" s="31"/>
      <c r="G5" s="31"/>
      <c r="H5" s="31"/>
      <c r="I5" s="31"/>
      <c r="J5" s="31"/>
      <c r="K5" s="20"/>
      <c r="L5" s="19" t="str">
        <f>"80% of cash flows captured by year "&amp;MIN(C36:AA36)</f>
        <v>80% of cash flows captured by year 11</v>
      </c>
      <c r="M5" s="20"/>
      <c r="N5" s="29"/>
      <c r="O5" s="20"/>
    </row>
    <row r="6" spans="1:27" s="2" customFormat="1" ht="13.8" customHeight="1" x14ac:dyDescent="0.35">
      <c r="A6" s="19" t="s">
        <v>3</v>
      </c>
      <c r="B6" s="20"/>
      <c r="C6" s="31">
        <v>0.4</v>
      </c>
      <c r="D6" s="31"/>
      <c r="E6" s="36" t="s">
        <v>46</v>
      </c>
      <c r="F6" s="31"/>
      <c r="G6" s="31"/>
      <c r="H6" s="31"/>
      <c r="I6" s="31"/>
      <c r="J6" s="31"/>
      <c r="K6" s="20"/>
      <c r="L6" s="19" t="str">
        <f>"90% of cash flows captured by year "&amp;MIN(C37:AA37)</f>
        <v>90% of cash flows captured by year 15</v>
      </c>
      <c r="M6" s="20"/>
      <c r="N6" s="29"/>
      <c r="O6" s="20"/>
    </row>
    <row r="7" spans="1:27" s="2" customFormat="1" ht="13.8" customHeight="1" x14ac:dyDescent="0.35">
      <c r="A7" s="19" t="s">
        <v>2</v>
      </c>
      <c r="B7" s="20"/>
      <c r="C7" s="31">
        <v>0.2</v>
      </c>
      <c r="D7" s="31"/>
      <c r="E7" s="36" t="s">
        <v>47</v>
      </c>
      <c r="F7" s="31"/>
      <c r="G7" s="31"/>
      <c r="H7" s="31"/>
      <c r="I7" s="31"/>
      <c r="J7" s="31"/>
      <c r="K7" s="20"/>
      <c r="L7" s="19"/>
      <c r="M7" s="20"/>
      <c r="N7" s="29"/>
      <c r="O7" s="20"/>
    </row>
    <row r="8" spans="1:27" s="2" customFormat="1" ht="13.8" customHeight="1" x14ac:dyDescent="0.35">
      <c r="A8" s="19" t="s">
        <v>39</v>
      </c>
      <c r="B8" s="20"/>
      <c r="C8" s="31">
        <v>0.03</v>
      </c>
      <c r="D8" s="31"/>
      <c r="E8" s="36" t="s">
        <v>48</v>
      </c>
      <c r="F8" s="31"/>
      <c r="G8" s="31"/>
      <c r="H8" s="31"/>
      <c r="I8" s="31"/>
      <c r="J8" s="31"/>
      <c r="K8" s="20"/>
      <c r="L8" s="19"/>
      <c r="M8" s="20"/>
      <c r="N8" s="29"/>
      <c r="O8" s="20"/>
    </row>
    <row r="9" spans="1:27" s="2" customFormat="1" ht="13.8" customHeight="1" x14ac:dyDescent="0.35">
      <c r="A9" s="19"/>
    </row>
    <row r="10" spans="1:27" s="2" customFormat="1" ht="13.8" customHeight="1" x14ac:dyDescent="0.35">
      <c r="A10" s="19"/>
    </row>
    <row r="11" spans="1:27" ht="13.8" customHeight="1" x14ac:dyDescent="0.35">
      <c r="A11" s="20"/>
    </row>
    <row r="12" spans="1:27" x14ac:dyDescent="0.3">
      <c r="C12" s="24" t="s">
        <v>14</v>
      </c>
      <c r="D12" s="4" t="s">
        <v>15</v>
      </c>
      <c r="E12" s="24" t="s">
        <v>16</v>
      </c>
      <c r="F12" s="4" t="s">
        <v>17</v>
      </c>
      <c r="G12" s="24" t="s">
        <v>18</v>
      </c>
      <c r="H12" s="4" t="s">
        <v>19</v>
      </c>
      <c r="I12" s="24" t="s">
        <v>20</v>
      </c>
      <c r="J12" s="4" t="s">
        <v>21</v>
      </c>
      <c r="K12" s="24" t="s">
        <v>22</v>
      </c>
      <c r="L12" s="4" t="s">
        <v>23</v>
      </c>
      <c r="M12" s="24" t="s">
        <v>24</v>
      </c>
      <c r="N12" s="4" t="s">
        <v>25</v>
      </c>
      <c r="O12" s="24" t="s">
        <v>26</v>
      </c>
      <c r="P12" s="4" t="s">
        <v>27</v>
      </c>
      <c r="Q12" s="24" t="s">
        <v>28</v>
      </c>
      <c r="R12" s="4" t="s">
        <v>29</v>
      </c>
      <c r="S12" s="24" t="s">
        <v>30</v>
      </c>
      <c r="T12" s="4" t="s">
        <v>31</v>
      </c>
      <c r="U12" s="24" t="s">
        <v>32</v>
      </c>
      <c r="V12" s="4" t="s">
        <v>33</v>
      </c>
      <c r="W12" s="24" t="s">
        <v>34</v>
      </c>
      <c r="X12" s="4" t="s">
        <v>35</v>
      </c>
      <c r="Y12" s="24" t="s">
        <v>36</v>
      </c>
      <c r="Z12" s="4" t="s">
        <v>37</v>
      </c>
      <c r="AA12" s="24" t="s">
        <v>38</v>
      </c>
    </row>
    <row r="13" spans="1:27" ht="7.2" customHeight="1" x14ac:dyDescent="0.3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x14ac:dyDescent="0.3">
      <c r="B14" s="3" t="s">
        <v>0</v>
      </c>
      <c r="C14" s="32">
        <v>1000</v>
      </c>
      <c r="D14" s="32">
        <v>1200</v>
      </c>
      <c r="E14" s="32">
        <v>1400</v>
      </c>
      <c r="F14" s="32">
        <v>1600</v>
      </c>
      <c r="G14" s="32">
        <v>1800</v>
      </c>
      <c r="H14" s="6">
        <f>G14*(1+$C$8)</f>
        <v>1854</v>
      </c>
      <c r="I14" s="6">
        <f t="shared" ref="I14:AA14" si="0">H14*(1+$C$8)</f>
        <v>1909.6200000000001</v>
      </c>
      <c r="J14" s="6">
        <f t="shared" si="0"/>
        <v>1966.9086000000002</v>
      </c>
      <c r="K14" s="6">
        <f t="shared" si="0"/>
        <v>2025.9158580000003</v>
      </c>
      <c r="L14" s="6">
        <f t="shared" si="0"/>
        <v>2086.6933337400005</v>
      </c>
      <c r="M14" s="6">
        <f t="shared" si="0"/>
        <v>2149.2941337522007</v>
      </c>
      <c r="N14" s="6">
        <f t="shared" si="0"/>
        <v>2213.7729577647669</v>
      </c>
      <c r="O14" s="6">
        <f t="shared" si="0"/>
        <v>2280.1861464977101</v>
      </c>
      <c r="P14" s="6">
        <f t="shared" si="0"/>
        <v>2348.5917308926414</v>
      </c>
      <c r="Q14" s="6">
        <f t="shared" si="0"/>
        <v>2419.0494828194205</v>
      </c>
      <c r="R14" s="6">
        <f t="shared" si="0"/>
        <v>2491.620967304003</v>
      </c>
      <c r="S14" s="6">
        <f t="shared" si="0"/>
        <v>2566.369596323123</v>
      </c>
      <c r="T14" s="6">
        <f t="shared" si="0"/>
        <v>2643.360684212817</v>
      </c>
      <c r="U14" s="6">
        <f t="shared" si="0"/>
        <v>2722.6615047392015</v>
      </c>
      <c r="V14" s="6">
        <f t="shared" si="0"/>
        <v>2804.3413498813775</v>
      </c>
      <c r="W14" s="6">
        <f t="shared" si="0"/>
        <v>2888.4715903778188</v>
      </c>
      <c r="X14" s="6">
        <f t="shared" si="0"/>
        <v>2975.1257380891534</v>
      </c>
      <c r="Y14" s="6">
        <f t="shared" si="0"/>
        <v>3064.3795102318281</v>
      </c>
      <c r="Z14" s="6">
        <f t="shared" si="0"/>
        <v>3156.3108955387829</v>
      </c>
      <c r="AA14" s="6">
        <f t="shared" si="0"/>
        <v>3251.0002224049463</v>
      </c>
    </row>
    <row r="15" spans="1:27" x14ac:dyDescent="0.3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x14ac:dyDescent="0.3">
      <c r="B16" s="7" t="s">
        <v>41</v>
      </c>
      <c r="C16" s="12">
        <f t="shared" ref="C16:AA16" si="1">C14*$C$5</f>
        <v>50</v>
      </c>
      <c r="D16" s="12">
        <f t="shared" si="1"/>
        <v>60</v>
      </c>
      <c r="E16" s="12">
        <f t="shared" si="1"/>
        <v>70</v>
      </c>
      <c r="F16" s="12">
        <f t="shared" si="1"/>
        <v>80</v>
      </c>
      <c r="G16" s="12">
        <f t="shared" si="1"/>
        <v>90</v>
      </c>
      <c r="H16" s="12">
        <f t="shared" si="1"/>
        <v>92.7</v>
      </c>
      <c r="I16" s="12">
        <f t="shared" si="1"/>
        <v>95.481000000000009</v>
      </c>
      <c r="J16" s="12">
        <f t="shared" si="1"/>
        <v>98.345430000000022</v>
      </c>
      <c r="K16" s="12">
        <f t="shared" si="1"/>
        <v>101.29579290000002</v>
      </c>
      <c r="L16" s="12">
        <f t="shared" si="1"/>
        <v>104.33466668700004</v>
      </c>
      <c r="M16" s="12">
        <f t="shared" si="1"/>
        <v>107.46470668761003</v>
      </c>
      <c r="N16" s="12">
        <f t="shared" si="1"/>
        <v>110.68864788823835</v>
      </c>
      <c r="O16" s="12">
        <f t="shared" si="1"/>
        <v>114.00930732488551</v>
      </c>
      <c r="P16" s="12">
        <f t="shared" si="1"/>
        <v>117.42958654463207</v>
      </c>
      <c r="Q16" s="12">
        <f t="shared" si="1"/>
        <v>120.95247414097103</v>
      </c>
      <c r="R16" s="12">
        <f t="shared" si="1"/>
        <v>124.58104836520016</v>
      </c>
      <c r="S16" s="12">
        <f t="shared" si="1"/>
        <v>128.31847981615616</v>
      </c>
      <c r="T16" s="12">
        <f t="shared" si="1"/>
        <v>132.16803421064085</v>
      </c>
      <c r="U16" s="12">
        <f t="shared" si="1"/>
        <v>136.13307523696008</v>
      </c>
      <c r="V16" s="12">
        <f t="shared" si="1"/>
        <v>140.21706749406889</v>
      </c>
      <c r="W16" s="12">
        <f t="shared" si="1"/>
        <v>144.42357951889093</v>
      </c>
      <c r="X16" s="12">
        <f t="shared" si="1"/>
        <v>148.75628690445768</v>
      </c>
      <c r="Y16" s="12">
        <f t="shared" si="1"/>
        <v>153.21897551159142</v>
      </c>
      <c r="Z16" s="12">
        <f t="shared" si="1"/>
        <v>157.81554477693916</v>
      </c>
      <c r="AA16" s="12">
        <f t="shared" si="1"/>
        <v>162.55001112024732</v>
      </c>
    </row>
    <row r="17" spans="1:27" x14ac:dyDescent="0.3">
      <c r="B17" s="7" t="s">
        <v>1</v>
      </c>
      <c r="C17" s="8">
        <f t="shared" ref="C17:AA17" si="2">C16*$C$6</f>
        <v>20</v>
      </c>
      <c r="D17" s="8">
        <f t="shared" si="2"/>
        <v>24</v>
      </c>
      <c r="E17" s="8">
        <f t="shared" si="2"/>
        <v>28</v>
      </c>
      <c r="F17" s="8">
        <f t="shared" si="2"/>
        <v>32</v>
      </c>
      <c r="G17" s="8">
        <f t="shared" si="2"/>
        <v>36</v>
      </c>
      <c r="H17" s="8">
        <f t="shared" si="2"/>
        <v>37.080000000000005</v>
      </c>
      <c r="I17" s="8">
        <f t="shared" si="2"/>
        <v>38.192400000000006</v>
      </c>
      <c r="J17" s="8">
        <f t="shared" si="2"/>
        <v>39.338172000000014</v>
      </c>
      <c r="K17" s="8">
        <f t="shared" si="2"/>
        <v>40.518317160000009</v>
      </c>
      <c r="L17" s="8">
        <f t="shared" si="2"/>
        <v>41.733866674800019</v>
      </c>
      <c r="M17" s="8">
        <f t="shared" si="2"/>
        <v>42.985882675044017</v>
      </c>
      <c r="N17" s="8">
        <f t="shared" si="2"/>
        <v>44.275459155295344</v>
      </c>
      <c r="O17" s="8">
        <f t="shared" si="2"/>
        <v>45.603722929954209</v>
      </c>
      <c r="P17" s="8">
        <f t="shared" si="2"/>
        <v>46.971834617852835</v>
      </c>
      <c r="Q17" s="8">
        <f t="shared" si="2"/>
        <v>48.380989656388415</v>
      </c>
      <c r="R17" s="8">
        <f t="shared" si="2"/>
        <v>49.832419346080066</v>
      </c>
      <c r="S17" s="8">
        <f t="shared" si="2"/>
        <v>51.327391926462468</v>
      </c>
      <c r="T17" s="8">
        <f t="shared" si="2"/>
        <v>52.867213684256342</v>
      </c>
      <c r="U17" s="8">
        <f t="shared" si="2"/>
        <v>54.453230094784033</v>
      </c>
      <c r="V17" s="8">
        <f t="shared" si="2"/>
        <v>56.086826997627554</v>
      </c>
      <c r="W17" s="8">
        <f t="shared" si="2"/>
        <v>57.769431807556373</v>
      </c>
      <c r="X17" s="8">
        <f t="shared" si="2"/>
        <v>59.502514761783075</v>
      </c>
      <c r="Y17" s="8">
        <f t="shared" si="2"/>
        <v>61.287590204636572</v>
      </c>
      <c r="Z17" s="8">
        <f t="shared" si="2"/>
        <v>63.126217910775665</v>
      </c>
      <c r="AA17" s="8">
        <f t="shared" si="2"/>
        <v>65.020004448098931</v>
      </c>
    </row>
    <row r="18" spans="1:27" x14ac:dyDescent="0.3">
      <c r="B18" s="9" t="s">
        <v>10</v>
      </c>
      <c r="C18" s="10">
        <f t="shared" ref="C18:AA18" si="3">C16-C17</f>
        <v>30</v>
      </c>
      <c r="D18" s="10">
        <f t="shared" si="3"/>
        <v>36</v>
      </c>
      <c r="E18" s="10">
        <f t="shared" si="3"/>
        <v>42</v>
      </c>
      <c r="F18" s="10">
        <f t="shared" si="3"/>
        <v>48</v>
      </c>
      <c r="G18" s="10">
        <f t="shared" si="3"/>
        <v>54</v>
      </c>
      <c r="H18" s="10">
        <f t="shared" si="3"/>
        <v>55.62</v>
      </c>
      <c r="I18" s="10">
        <f t="shared" si="3"/>
        <v>57.288600000000002</v>
      </c>
      <c r="J18" s="10">
        <f t="shared" si="3"/>
        <v>59.007258000000007</v>
      </c>
      <c r="K18" s="10">
        <f t="shared" si="3"/>
        <v>60.777475740000014</v>
      </c>
      <c r="L18" s="10">
        <f t="shared" si="3"/>
        <v>62.600800012200018</v>
      </c>
      <c r="M18" s="10">
        <f t="shared" si="3"/>
        <v>64.478824012566008</v>
      </c>
      <c r="N18" s="10">
        <f t="shared" si="3"/>
        <v>66.413188732943013</v>
      </c>
      <c r="O18" s="10">
        <f t="shared" si="3"/>
        <v>68.40558439493131</v>
      </c>
      <c r="P18" s="10">
        <f t="shared" si="3"/>
        <v>70.457751926779238</v>
      </c>
      <c r="Q18" s="10">
        <f t="shared" si="3"/>
        <v>72.571484484582612</v>
      </c>
      <c r="R18" s="10">
        <f t="shared" si="3"/>
        <v>74.748629019120102</v>
      </c>
      <c r="S18" s="10">
        <f t="shared" si="3"/>
        <v>76.991087889693688</v>
      </c>
      <c r="T18" s="10">
        <f t="shared" si="3"/>
        <v>79.300820526384513</v>
      </c>
      <c r="U18" s="10">
        <f t="shared" si="3"/>
        <v>81.679845142176049</v>
      </c>
      <c r="V18" s="10">
        <f t="shared" si="3"/>
        <v>84.130240496441331</v>
      </c>
      <c r="W18" s="10">
        <f t="shared" si="3"/>
        <v>86.654147711334559</v>
      </c>
      <c r="X18" s="10">
        <f t="shared" si="3"/>
        <v>89.253772142674606</v>
      </c>
      <c r="Y18" s="10">
        <f t="shared" si="3"/>
        <v>91.931385306954851</v>
      </c>
      <c r="Z18" s="10">
        <f t="shared" si="3"/>
        <v>94.689326866163498</v>
      </c>
      <c r="AA18" s="10">
        <f t="shared" si="3"/>
        <v>97.530006672148389</v>
      </c>
    </row>
    <row r="19" spans="1:27" x14ac:dyDescent="0.3">
      <c r="B19" s="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3">
      <c r="B20" s="7" t="s">
        <v>4</v>
      </c>
      <c r="C20" s="13">
        <v>0.5</v>
      </c>
      <c r="D20" s="13">
        <f>C20+1</f>
        <v>1.5</v>
      </c>
      <c r="E20" s="13">
        <f>D20+1</f>
        <v>2.5</v>
      </c>
      <c r="F20" s="13">
        <f t="shared" ref="F20:AA20" si="4">E20+1</f>
        <v>3.5</v>
      </c>
      <c r="G20" s="13">
        <f t="shared" si="4"/>
        <v>4.5</v>
      </c>
      <c r="H20" s="13">
        <f>G20+1</f>
        <v>5.5</v>
      </c>
      <c r="I20" s="13">
        <f t="shared" si="4"/>
        <v>6.5</v>
      </c>
      <c r="J20" s="13">
        <f t="shared" si="4"/>
        <v>7.5</v>
      </c>
      <c r="K20" s="13">
        <f t="shared" si="4"/>
        <v>8.5</v>
      </c>
      <c r="L20" s="13">
        <f t="shared" si="4"/>
        <v>9.5</v>
      </c>
      <c r="M20" s="13">
        <f t="shared" si="4"/>
        <v>10.5</v>
      </c>
      <c r="N20" s="13">
        <f t="shared" si="4"/>
        <v>11.5</v>
      </c>
      <c r="O20" s="13">
        <f t="shared" si="4"/>
        <v>12.5</v>
      </c>
      <c r="P20" s="13">
        <f t="shared" si="4"/>
        <v>13.5</v>
      </c>
      <c r="Q20" s="13">
        <f t="shared" si="4"/>
        <v>14.5</v>
      </c>
      <c r="R20" s="13">
        <f t="shared" si="4"/>
        <v>15.5</v>
      </c>
      <c r="S20" s="13">
        <f t="shared" si="4"/>
        <v>16.5</v>
      </c>
      <c r="T20" s="13">
        <f t="shared" si="4"/>
        <v>17.5</v>
      </c>
      <c r="U20" s="13">
        <f t="shared" si="4"/>
        <v>18.5</v>
      </c>
      <c r="V20" s="13">
        <f t="shared" si="4"/>
        <v>19.5</v>
      </c>
      <c r="W20" s="13">
        <f t="shared" si="4"/>
        <v>20.5</v>
      </c>
      <c r="X20" s="13">
        <f t="shared" si="4"/>
        <v>21.5</v>
      </c>
      <c r="Y20" s="13">
        <f t="shared" si="4"/>
        <v>22.5</v>
      </c>
      <c r="Z20" s="13">
        <f t="shared" si="4"/>
        <v>23.5</v>
      </c>
      <c r="AA20" s="13">
        <f t="shared" si="4"/>
        <v>24.5</v>
      </c>
    </row>
    <row r="21" spans="1:27" x14ac:dyDescent="0.3">
      <c r="B21" s="7" t="s">
        <v>5</v>
      </c>
      <c r="C21" s="14">
        <f>1/(1+$C$7)^C20</f>
        <v>0.9128709291752769</v>
      </c>
      <c r="D21" s="14">
        <f t="shared" ref="D21:AA21" si="5">1/(1+$C$7)^D20</f>
        <v>0.7607257743127307</v>
      </c>
      <c r="E21" s="14">
        <f t="shared" si="5"/>
        <v>0.63393814526060899</v>
      </c>
      <c r="F21" s="14">
        <f t="shared" si="5"/>
        <v>0.52828178771717416</v>
      </c>
      <c r="G21" s="14">
        <f t="shared" si="5"/>
        <v>0.44023482309764517</v>
      </c>
      <c r="H21" s="14">
        <f t="shared" si="5"/>
        <v>0.36686235258137107</v>
      </c>
      <c r="I21" s="14">
        <f t="shared" si="5"/>
        <v>0.30571862715114251</v>
      </c>
      <c r="J21" s="14">
        <f t="shared" si="5"/>
        <v>0.25476552262595203</v>
      </c>
      <c r="K21" s="14">
        <f t="shared" si="5"/>
        <v>0.21230460218829345</v>
      </c>
      <c r="L21" s="14">
        <f t="shared" si="5"/>
        <v>0.17692050182357785</v>
      </c>
      <c r="M21" s="14">
        <f t="shared" si="5"/>
        <v>0.14743375151964822</v>
      </c>
      <c r="N21" s="14">
        <f t="shared" si="5"/>
        <v>0.12286145959970685</v>
      </c>
      <c r="O21" s="14">
        <f t="shared" si="5"/>
        <v>0.10238454966642239</v>
      </c>
      <c r="P21" s="14">
        <f t="shared" si="5"/>
        <v>8.5320458055351975E-2</v>
      </c>
      <c r="Q21" s="14">
        <f t="shared" si="5"/>
        <v>7.1100381712793329E-2</v>
      </c>
      <c r="R21" s="14">
        <f t="shared" si="5"/>
        <v>5.9250318093994447E-2</v>
      </c>
      <c r="S21" s="14">
        <f t="shared" si="5"/>
        <v>4.9375265078328692E-2</v>
      </c>
      <c r="T21" s="14">
        <f t="shared" si="5"/>
        <v>4.1146054231940586E-2</v>
      </c>
      <c r="U21" s="14">
        <f t="shared" si="5"/>
        <v>3.4288378526617161E-2</v>
      </c>
      <c r="V21" s="14">
        <f t="shared" si="5"/>
        <v>2.8573648772180955E-2</v>
      </c>
      <c r="W21" s="14">
        <f t="shared" si="5"/>
        <v>2.3811373976817471E-2</v>
      </c>
      <c r="X21" s="14">
        <f t="shared" si="5"/>
        <v>1.9842811647347896E-2</v>
      </c>
      <c r="Y21" s="14">
        <f t="shared" si="5"/>
        <v>1.6535676372789913E-2</v>
      </c>
      <c r="Z21" s="14">
        <f t="shared" si="5"/>
        <v>1.377973031065826E-2</v>
      </c>
      <c r="AA21" s="14">
        <f t="shared" si="5"/>
        <v>1.1483108592215211E-2</v>
      </c>
    </row>
    <row r="22" spans="1:27" x14ac:dyDescent="0.3">
      <c r="B22" s="9" t="s">
        <v>7</v>
      </c>
      <c r="C22" s="11">
        <f>C18*C21</f>
        <v>27.386127875258307</v>
      </c>
      <c r="D22" s="11">
        <f t="shared" ref="D22:AA22" si="6">D18*D21</f>
        <v>27.386127875258303</v>
      </c>
      <c r="E22" s="11">
        <f t="shared" si="6"/>
        <v>26.625402100945578</v>
      </c>
      <c r="F22" s="11">
        <f t="shared" si="6"/>
        <v>25.357525810424359</v>
      </c>
      <c r="G22" s="11">
        <f t="shared" si="6"/>
        <v>23.77268044727284</v>
      </c>
      <c r="H22" s="11">
        <f t="shared" si="6"/>
        <v>20.404884050575859</v>
      </c>
      <c r="I22" s="11">
        <f t="shared" si="6"/>
        <v>17.514192143410945</v>
      </c>
      <c r="J22" s="11">
        <f t="shared" si="6"/>
        <v>15.033014923094392</v>
      </c>
      <c r="K22" s="11">
        <f t="shared" si="6"/>
        <v>12.90333780898936</v>
      </c>
      <c r="L22" s="11">
        <f t="shared" si="6"/>
        <v>11.075364952715866</v>
      </c>
      <c r="M22" s="11">
        <f t="shared" si="6"/>
        <v>9.5063549177477835</v>
      </c>
      <c r="N22" s="11">
        <f t="shared" si="6"/>
        <v>8.1596213044001846</v>
      </c>
      <c r="O22" s="11">
        <f t="shared" si="6"/>
        <v>7.0036749529434932</v>
      </c>
      <c r="P22" s="11">
        <f t="shared" si="6"/>
        <v>6.0114876679431628</v>
      </c>
      <c r="Q22" s="11">
        <f t="shared" si="6"/>
        <v>5.1598602483178819</v>
      </c>
      <c r="R22" s="11">
        <f t="shared" si="6"/>
        <v>4.4288800464728499</v>
      </c>
      <c r="S22" s="11">
        <f t="shared" si="6"/>
        <v>3.8014553732225278</v>
      </c>
      <c r="T22" s="11">
        <f t="shared" si="6"/>
        <v>3.2629158620160044</v>
      </c>
      <c r="U22" s="11">
        <f t="shared" si="6"/>
        <v>2.8006694482304044</v>
      </c>
      <c r="V22" s="11">
        <f t="shared" si="6"/>
        <v>2.4039079430644295</v>
      </c>
      <c r="W22" s="11">
        <f t="shared" si="6"/>
        <v>2.0633543177969691</v>
      </c>
      <c r="X22" s="11">
        <f t="shared" si="6"/>
        <v>1.7710457894423988</v>
      </c>
      <c r="Y22" s="11">
        <f t="shared" si="6"/>
        <v>1.520147635938059</v>
      </c>
      <c r="Z22" s="11">
        <f t="shared" si="6"/>
        <v>1.3047933875135007</v>
      </c>
      <c r="AA22" s="11">
        <f t="shared" si="6"/>
        <v>1.1199476576157541</v>
      </c>
    </row>
    <row r="23" spans="1:27" x14ac:dyDescent="0.3">
      <c r="B23" s="7"/>
      <c r="C23" s="12"/>
      <c r="D23" s="12"/>
      <c r="E23" s="12"/>
      <c r="F23" s="12"/>
      <c r="G23" s="12"/>
    </row>
    <row r="24" spans="1:27" x14ac:dyDescent="0.3">
      <c r="B24" s="7" t="s">
        <v>6</v>
      </c>
      <c r="C24" s="11">
        <f>SUM(C22:AA22)</f>
        <v>267.77677454061109</v>
      </c>
      <c r="D24" s="12"/>
      <c r="E24" s="12"/>
      <c r="F24" s="12"/>
      <c r="G24" s="12"/>
    </row>
    <row r="25" spans="1:27" x14ac:dyDescent="0.3">
      <c r="B25" s="7" t="s">
        <v>8</v>
      </c>
      <c r="C25" s="8">
        <f>C24*(15/(15-((PV(C7,15,-1)*(1+C7)^0.5)*C6))-1)</f>
        <v>42.357988095891145</v>
      </c>
      <c r="D25" s="15"/>
      <c r="E25" s="12"/>
      <c r="F25" s="12"/>
      <c r="G25" s="12"/>
    </row>
    <row r="26" spans="1:27" x14ac:dyDescent="0.3">
      <c r="B26" s="9" t="s">
        <v>9</v>
      </c>
      <c r="C26" s="11">
        <f>SUM(C24:C25)</f>
        <v>310.13476263650222</v>
      </c>
      <c r="D26" s="15"/>
      <c r="E26" s="12"/>
      <c r="F26" s="12"/>
      <c r="G26" s="12"/>
    </row>
    <row r="27" spans="1:27" x14ac:dyDescent="0.3">
      <c r="B27" s="9"/>
      <c r="C27" s="11"/>
      <c r="D27" s="15"/>
      <c r="E27" s="12"/>
      <c r="F27" s="12"/>
      <c r="G27" s="12"/>
    </row>
    <row r="28" spans="1:27" x14ac:dyDescent="0.3">
      <c r="B28" s="9"/>
      <c r="C28" s="11"/>
      <c r="D28" s="15"/>
      <c r="E28" s="12"/>
      <c r="F28" s="12"/>
      <c r="G28" s="12"/>
    </row>
    <row r="29" spans="1:27" ht="15" x14ac:dyDescent="0.35">
      <c r="A29" s="33" t="s">
        <v>43</v>
      </c>
    </row>
    <row r="30" spans="1:27" ht="15" x14ac:dyDescent="0.35">
      <c r="A30" s="30" t="s">
        <v>49</v>
      </c>
    </row>
    <row r="31" spans="1:27" x14ac:dyDescent="0.3">
      <c r="A31" s="16"/>
    </row>
    <row r="32" spans="1:27" x14ac:dyDescent="0.3">
      <c r="A32" s="16"/>
    </row>
    <row r="33" spans="1:27" x14ac:dyDescent="0.3">
      <c r="A33" s="16"/>
    </row>
    <row r="34" spans="1:27" hidden="1" outlineLevel="1" x14ac:dyDescent="0.3">
      <c r="A34" s="16"/>
      <c r="B34" s="18"/>
      <c r="C34" s="17">
        <v>1</v>
      </c>
      <c r="D34" s="17">
        <v>2</v>
      </c>
      <c r="E34" s="17">
        <v>3</v>
      </c>
      <c r="F34" s="17">
        <v>4</v>
      </c>
      <c r="G34" s="17">
        <v>5</v>
      </c>
      <c r="H34" s="17">
        <v>6</v>
      </c>
      <c r="I34" s="17">
        <f>H34+1</f>
        <v>7</v>
      </c>
      <c r="J34" s="17">
        <f t="shared" ref="J34:V34" si="7">I34+1</f>
        <v>8</v>
      </c>
      <c r="K34" s="17">
        <f t="shared" si="7"/>
        <v>9</v>
      </c>
      <c r="L34" s="17">
        <f t="shared" si="7"/>
        <v>10</v>
      </c>
      <c r="M34" s="17">
        <f t="shared" si="7"/>
        <v>11</v>
      </c>
      <c r="N34" s="17">
        <f t="shared" si="7"/>
        <v>12</v>
      </c>
      <c r="O34" s="17">
        <f t="shared" si="7"/>
        <v>13</v>
      </c>
      <c r="P34" s="17">
        <f t="shared" si="7"/>
        <v>14</v>
      </c>
      <c r="Q34" s="17">
        <f t="shared" si="7"/>
        <v>15</v>
      </c>
      <c r="R34" s="17">
        <f t="shared" si="7"/>
        <v>16</v>
      </c>
      <c r="S34" s="17">
        <f t="shared" si="7"/>
        <v>17</v>
      </c>
      <c r="T34" s="17">
        <f t="shared" si="7"/>
        <v>18</v>
      </c>
      <c r="U34" s="17">
        <f t="shared" si="7"/>
        <v>19</v>
      </c>
      <c r="V34" s="17">
        <f t="shared" si="7"/>
        <v>20</v>
      </c>
      <c r="W34" s="17">
        <f t="shared" ref="W34:AA34" si="8">V34+1</f>
        <v>21</v>
      </c>
      <c r="X34" s="17">
        <f t="shared" si="8"/>
        <v>22</v>
      </c>
      <c r="Y34" s="17">
        <f t="shared" si="8"/>
        <v>23</v>
      </c>
      <c r="Z34" s="17">
        <f t="shared" si="8"/>
        <v>24</v>
      </c>
      <c r="AA34" s="17">
        <f t="shared" si="8"/>
        <v>25</v>
      </c>
    </row>
    <row r="35" spans="1:27" hidden="1" outlineLevel="1" x14ac:dyDescent="0.3">
      <c r="B35" s="25"/>
      <c r="C35" s="6">
        <f>C22</f>
        <v>27.386127875258307</v>
      </c>
      <c r="D35" s="6">
        <f>SUM($C$22:D22)</f>
        <v>54.772255750516607</v>
      </c>
      <c r="E35" s="6">
        <f>SUM($C$22:E22)</f>
        <v>81.397657851462185</v>
      </c>
      <c r="F35" s="6">
        <f>SUM($C$22:F22)</f>
        <v>106.75518366188655</v>
      </c>
      <c r="G35" s="6">
        <f>SUM($C$22:G22)</f>
        <v>130.5278641091594</v>
      </c>
      <c r="H35" s="6">
        <f>SUM($C$22:H22)</f>
        <v>150.93274815973524</v>
      </c>
      <c r="I35" s="6">
        <f>SUM($C$22:I22)</f>
        <v>168.44694030314619</v>
      </c>
      <c r="J35" s="6">
        <f>SUM($C$22:J22)</f>
        <v>183.47995522624058</v>
      </c>
      <c r="K35" s="6">
        <f>SUM($C$22:K22)</f>
        <v>196.38329303522994</v>
      </c>
      <c r="L35" s="6">
        <f>SUM($C$22:L22)</f>
        <v>207.4586579879458</v>
      </c>
      <c r="M35" s="6">
        <f>SUM($C$22:M22)</f>
        <v>216.96501290569358</v>
      </c>
      <c r="N35" s="6">
        <f>SUM($C$22:N22)</f>
        <v>225.12463421009377</v>
      </c>
      <c r="O35" s="6">
        <f>SUM($C$22:O22)</f>
        <v>232.12830916303727</v>
      </c>
      <c r="P35" s="6">
        <f>SUM($C$22:P22)</f>
        <v>238.13979683098043</v>
      </c>
      <c r="Q35" s="6">
        <f>SUM($C$22:Q22)</f>
        <v>243.2996570792983</v>
      </c>
      <c r="R35" s="6">
        <f>SUM($C$22:R22)</f>
        <v>247.72853712577114</v>
      </c>
      <c r="S35" s="6">
        <f>SUM($C$22:S22)</f>
        <v>251.52999249899366</v>
      </c>
      <c r="T35" s="6">
        <f>SUM($C$22:T22)</f>
        <v>254.79290836100967</v>
      </c>
      <c r="U35" s="6">
        <f>SUM($C$22:U22)</f>
        <v>257.59357780924006</v>
      </c>
      <c r="V35" s="6">
        <f>SUM($C$22:V22)</f>
        <v>259.9974857523045</v>
      </c>
      <c r="W35" s="6">
        <f>SUM($C$22:W22)</f>
        <v>262.06084007010145</v>
      </c>
      <c r="X35" s="6">
        <f>SUM($C$22:X22)</f>
        <v>263.83188585954383</v>
      </c>
      <c r="Y35" s="6">
        <f>SUM($C$22:Y22)</f>
        <v>265.35203349548186</v>
      </c>
      <c r="Z35" s="6">
        <f>SUM($C$22:Z22)</f>
        <v>266.65682688299535</v>
      </c>
      <c r="AA35" s="6">
        <f>SUM($C$22:AA22)</f>
        <v>267.77677454061109</v>
      </c>
    </row>
    <row r="36" spans="1:27" hidden="1" outlineLevel="1" x14ac:dyDescent="0.3">
      <c r="B36" s="25"/>
      <c r="C36" s="3" t="str">
        <f>IF(C35&gt;($C$24*0.8),C34,"")</f>
        <v/>
      </c>
      <c r="D36" s="3" t="str">
        <f t="shared" ref="D36:AA36" si="9">IF(D35&gt;($C$24*0.8),D34,"")</f>
        <v/>
      </c>
      <c r="E36" s="3" t="str">
        <f t="shared" si="9"/>
        <v/>
      </c>
      <c r="F36" s="3" t="str">
        <f t="shared" si="9"/>
        <v/>
      </c>
      <c r="G36" s="3" t="str">
        <f t="shared" si="9"/>
        <v/>
      </c>
      <c r="H36" s="3" t="str">
        <f t="shared" si="9"/>
        <v/>
      </c>
      <c r="I36" s="3" t="str">
        <f t="shared" si="9"/>
        <v/>
      </c>
      <c r="J36" s="3" t="str">
        <f t="shared" si="9"/>
        <v/>
      </c>
      <c r="K36" s="3" t="str">
        <f t="shared" si="9"/>
        <v/>
      </c>
      <c r="L36" s="3" t="str">
        <f t="shared" si="9"/>
        <v/>
      </c>
      <c r="M36" s="3">
        <f t="shared" si="9"/>
        <v>11</v>
      </c>
      <c r="N36" s="3">
        <f t="shared" si="9"/>
        <v>12</v>
      </c>
      <c r="O36" s="3">
        <f t="shared" si="9"/>
        <v>13</v>
      </c>
      <c r="P36" s="3">
        <f t="shared" si="9"/>
        <v>14</v>
      </c>
      <c r="Q36" s="3">
        <f t="shared" si="9"/>
        <v>15</v>
      </c>
      <c r="R36" s="3">
        <f t="shared" si="9"/>
        <v>16</v>
      </c>
      <c r="S36" s="3">
        <f t="shared" si="9"/>
        <v>17</v>
      </c>
      <c r="T36" s="3">
        <f t="shared" si="9"/>
        <v>18</v>
      </c>
      <c r="U36" s="3">
        <f t="shared" si="9"/>
        <v>19</v>
      </c>
      <c r="V36" s="3">
        <f t="shared" si="9"/>
        <v>20</v>
      </c>
      <c r="W36" s="3">
        <f t="shared" si="9"/>
        <v>21</v>
      </c>
      <c r="X36" s="3">
        <f t="shared" si="9"/>
        <v>22</v>
      </c>
      <c r="Y36" s="3">
        <f t="shared" si="9"/>
        <v>23</v>
      </c>
      <c r="Z36" s="3">
        <f t="shared" si="9"/>
        <v>24</v>
      </c>
      <c r="AA36" s="3">
        <f t="shared" si="9"/>
        <v>25</v>
      </c>
    </row>
    <row r="37" spans="1:27" hidden="1" outlineLevel="1" x14ac:dyDescent="0.3">
      <c r="B37" s="25"/>
      <c r="C37" s="3" t="str">
        <f>IF(C35&gt;($C$24*0.9),C34,"")</f>
        <v/>
      </c>
      <c r="D37" s="3" t="str">
        <f t="shared" ref="D37:AA37" si="10">IF(D35&gt;($C$24*0.9),D34,"")</f>
        <v/>
      </c>
      <c r="E37" s="3" t="str">
        <f t="shared" si="10"/>
        <v/>
      </c>
      <c r="F37" s="3" t="str">
        <f t="shared" si="10"/>
        <v/>
      </c>
      <c r="G37" s="3" t="str">
        <f t="shared" si="10"/>
        <v/>
      </c>
      <c r="H37" s="3" t="str">
        <f t="shared" si="10"/>
        <v/>
      </c>
      <c r="I37" s="3" t="str">
        <f t="shared" si="10"/>
        <v/>
      </c>
      <c r="J37" s="3" t="str">
        <f t="shared" si="10"/>
        <v/>
      </c>
      <c r="K37" s="3" t="str">
        <f t="shared" si="10"/>
        <v/>
      </c>
      <c r="L37" s="3" t="str">
        <f t="shared" si="10"/>
        <v/>
      </c>
      <c r="M37" s="3" t="str">
        <f t="shared" si="10"/>
        <v/>
      </c>
      <c r="N37" s="3" t="str">
        <f t="shared" si="10"/>
        <v/>
      </c>
      <c r="O37" s="3" t="str">
        <f t="shared" si="10"/>
        <v/>
      </c>
      <c r="P37" s="3" t="str">
        <f t="shared" si="10"/>
        <v/>
      </c>
      <c r="Q37" s="3">
        <f t="shared" si="10"/>
        <v>15</v>
      </c>
      <c r="R37" s="3">
        <f t="shared" si="10"/>
        <v>16</v>
      </c>
      <c r="S37" s="3">
        <f t="shared" si="10"/>
        <v>17</v>
      </c>
      <c r="T37" s="3">
        <f t="shared" si="10"/>
        <v>18</v>
      </c>
      <c r="U37" s="3">
        <f t="shared" si="10"/>
        <v>19</v>
      </c>
      <c r="V37" s="3">
        <f t="shared" si="10"/>
        <v>20</v>
      </c>
      <c r="W37" s="3">
        <f t="shared" si="10"/>
        <v>21</v>
      </c>
      <c r="X37" s="3">
        <f t="shared" si="10"/>
        <v>22</v>
      </c>
      <c r="Y37" s="3">
        <f t="shared" si="10"/>
        <v>23</v>
      </c>
      <c r="Z37" s="3">
        <f t="shared" si="10"/>
        <v>24</v>
      </c>
      <c r="AA37" s="3">
        <f t="shared" si="10"/>
        <v>25</v>
      </c>
    </row>
    <row r="38" spans="1:27" hidden="1" outlineLevel="1" x14ac:dyDescent="0.3">
      <c r="B38" s="25"/>
      <c r="C38" s="27"/>
      <c r="D38" s="18"/>
      <c r="E38" s="18"/>
      <c r="F38" s="18"/>
      <c r="G38" s="18"/>
    </row>
    <row r="39" spans="1:27" collapsed="1" x14ac:dyDescent="0.3">
      <c r="B39" s="25"/>
      <c r="C39" s="26"/>
      <c r="D39" s="18"/>
      <c r="E39" s="18"/>
      <c r="F39" s="18"/>
      <c r="G39" s="18"/>
    </row>
    <row r="40" spans="1:27" x14ac:dyDescent="0.3">
      <c r="B40" s="18"/>
      <c r="C40" s="5"/>
      <c r="D40" s="18"/>
      <c r="E40" s="18"/>
      <c r="F40" s="18"/>
      <c r="G40" s="18"/>
    </row>
  </sheetData>
  <pageMargins left="0.7" right="0.7" top="0.75" bottom="0.75" header="0.3" footer="0.3"/>
  <pageSetup scale="3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Tradename</vt:lpstr>
      <vt:lpstr>Tradename!Print_Area</vt:lpstr>
    </vt:vector>
  </TitlesOfParts>
  <Company>DS&amp;B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Korsman, Dan</dc:creator>
  <cp:lastModifiedBy>djk</cp:lastModifiedBy>
  <cp:lastPrinted>2016-06-28T17:30:46Z</cp:lastPrinted>
  <dcterms:created xsi:type="dcterms:W3CDTF">2015-02-20T18:18:36Z</dcterms:created>
  <dcterms:modified xsi:type="dcterms:W3CDTF">2016-08-01T18:30:09Z</dcterms:modified>
</cp:coreProperties>
</file>